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R:\Business Development\Copy\2024\"/>
    </mc:Choice>
  </mc:AlternateContent>
  <xr:revisionPtr revIDLastSave="0" documentId="8_{67EAF4B4-6300-42D0-A3F4-BB4041D86FC5}" xr6:coauthVersionLast="47" xr6:coauthVersionMax="47" xr10:uidLastSave="{00000000-0000-0000-0000-000000000000}"/>
  <bookViews>
    <workbookView xWindow="-120" yWindow="-120" windowWidth="29040" windowHeight="15840" xr2:uid="{E2F95EDE-8290-4F81-AB3D-EF19EE4EFA86}"/>
  </bookViews>
  <sheets>
    <sheet name="Cover Note" sheetId="4" r:id="rId1"/>
    <sheet name="Payroll Costs" sheetId="1" r:id="rId2"/>
    <sheet name="NMW" sheetId="3" r:id="rId3"/>
    <sheet name="Meta Data"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3" i="1" l="1"/>
  <c r="X33" i="1"/>
  <c r="AC33" i="1" s="1"/>
  <c r="W33" i="1"/>
  <c r="N33" i="1"/>
  <c r="M33" i="1"/>
  <c r="R33" i="1" s="1"/>
  <c r="L33" i="1"/>
  <c r="Y32" i="1"/>
  <c r="X32" i="1"/>
  <c r="AC32" i="1" s="1"/>
  <c r="W32" i="1"/>
  <c r="N32" i="1"/>
  <c r="M32" i="1"/>
  <c r="R32" i="1" s="1"/>
  <c r="L32" i="1"/>
  <c r="Y31" i="1"/>
  <c r="X31" i="1"/>
  <c r="AC31" i="1" s="1"/>
  <c r="W31" i="1"/>
  <c r="N31" i="1"/>
  <c r="M31" i="1"/>
  <c r="R31" i="1" s="1"/>
  <c r="L31" i="1"/>
  <c r="Y30" i="1"/>
  <c r="X30" i="1"/>
  <c r="AC30" i="1" s="1"/>
  <c r="W30" i="1"/>
  <c r="N30" i="1"/>
  <c r="M30" i="1"/>
  <c r="R30" i="1" s="1"/>
  <c r="L30" i="1"/>
  <c r="Y29" i="1"/>
  <c r="X29" i="1"/>
  <c r="AC29" i="1" s="1"/>
  <c r="W29" i="1"/>
  <c r="N29" i="1"/>
  <c r="M29" i="1"/>
  <c r="R29" i="1" s="1"/>
  <c r="L29" i="1"/>
  <c r="Y28" i="1"/>
  <c r="X28" i="1"/>
  <c r="AC28" i="1" s="1"/>
  <c r="W28" i="1"/>
  <c r="N28" i="1"/>
  <c r="M28" i="1"/>
  <c r="R28" i="1" s="1"/>
  <c r="L28" i="1"/>
  <c r="Y27" i="1"/>
  <c r="X27" i="1"/>
  <c r="AC27" i="1" s="1"/>
  <c r="W27" i="1"/>
  <c r="N27" i="1"/>
  <c r="M27" i="1"/>
  <c r="R27" i="1" s="1"/>
  <c r="L27" i="1"/>
  <c r="Y26" i="1"/>
  <c r="X26" i="1"/>
  <c r="AC26" i="1" s="1"/>
  <c r="W26" i="1"/>
  <c r="N26" i="1"/>
  <c r="M26" i="1"/>
  <c r="R26" i="1" s="1"/>
  <c r="L26" i="1"/>
  <c r="Y25" i="1"/>
  <c r="X25" i="1"/>
  <c r="AC25" i="1" s="1"/>
  <c r="W25" i="1"/>
  <c r="N25" i="1"/>
  <c r="M25" i="1"/>
  <c r="R25" i="1" s="1"/>
  <c r="L25" i="1"/>
  <c r="Y24" i="1"/>
  <c r="X24" i="1"/>
  <c r="AC24" i="1" s="1"/>
  <c r="W24" i="1"/>
  <c r="N24" i="1"/>
  <c r="M24" i="1"/>
  <c r="R24" i="1" s="1"/>
  <c r="L24" i="1"/>
  <c r="Y23" i="1"/>
  <c r="X23" i="1"/>
  <c r="AC23" i="1" s="1"/>
  <c r="W23" i="1"/>
  <c r="N23" i="1"/>
  <c r="M23" i="1"/>
  <c r="R23" i="1" s="1"/>
  <c r="L23" i="1"/>
  <c r="Y22" i="1"/>
  <c r="X22" i="1"/>
  <c r="AC22" i="1" s="1"/>
  <c r="W22" i="1"/>
  <c r="N22" i="1"/>
  <c r="M22" i="1"/>
  <c r="R22" i="1" s="1"/>
  <c r="L22" i="1"/>
  <c r="Y21" i="1"/>
  <c r="X21" i="1"/>
  <c r="AC21" i="1" s="1"/>
  <c r="W21" i="1"/>
  <c r="N21" i="1"/>
  <c r="M21" i="1"/>
  <c r="R21" i="1" s="1"/>
  <c r="L21" i="1"/>
  <c r="Y20" i="1"/>
  <c r="X20" i="1"/>
  <c r="AC20" i="1" s="1"/>
  <c r="W20" i="1"/>
  <c r="N20" i="1"/>
  <c r="M20" i="1"/>
  <c r="R20" i="1" s="1"/>
  <c r="L20" i="1"/>
  <c r="Y19" i="1"/>
  <c r="X19" i="1"/>
  <c r="AC19" i="1" s="1"/>
  <c r="W19" i="1"/>
  <c r="N19" i="1"/>
  <c r="M19" i="1"/>
  <c r="R19" i="1" s="1"/>
  <c r="L19" i="1"/>
  <c r="Y18" i="1"/>
  <c r="X18" i="1"/>
  <c r="AC18" i="1" s="1"/>
  <c r="W18" i="1"/>
  <c r="N18" i="1"/>
  <c r="M18" i="1"/>
  <c r="R18" i="1" s="1"/>
  <c r="L18" i="1"/>
  <c r="Y17" i="1"/>
  <c r="X17" i="1"/>
  <c r="AC17" i="1" s="1"/>
  <c r="W17" i="1"/>
  <c r="N17" i="1"/>
  <c r="M17" i="1"/>
  <c r="R17" i="1" s="1"/>
  <c r="L17" i="1"/>
  <c r="Y16" i="1"/>
  <c r="X16" i="1"/>
  <c r="AC16" i="1" s="1"/>
  <c r="W16" i="1"/>
  <c r="N16" i="1"/>
  <c r="M16" i="1"/>
  <c r="R16" i="1" s="1"/>
  <c r="L16" i="1"/>
  <c r="Y15" i="1"/>
  <c r="X15" i="1"/>
  <c r="AC15" i="1" s="1"/>
  <c r="W15" i="1"/>
  <c r="N15" i="1"/>
  <c r="M15" i="1"/>
  <c r="R15" i="1" s="1"/>
  <c r="L15" i="1"/>
  <c r="Y14" i="1"/>
  <c r="X14" i="1"/>
  <c r="AC14" i="1" s="1"/>
  <c r="W14" i="1"/>
  <c r="N14" i="1"/>
  <c r="M14" i="1"/>
  <c r="R14" i="1" s="1"/>
  <c r="L14" i="1"/>
  <c r="Y13" i="1"/>
  <c r="X13" i="1"/>
  <c r="AC13" i="1" s="1"/>
  <c r="W13" i="1"/>
  <c r="N13" i="1"/>
  <c r="M13" i="1"/>
  <c r="R13" i="1" s="1"/>
  <c r="L13" i="1"/>
  <c r="Y12" i="1"/>
  <c r="X12" i="1"/>
  <c r="AC12" i="1" s="1"/>
  <c r="W12" i="1"/>
  <c r="N12" i="1"/>
  <c r="M12" i="1"/>
  <c r="R12" i="1" s="1"/>
  <c r="L12" i="1"/>
  <c r="Y11" i="1"/>
  <c r="X11" i="1"/>
  <c r="AC11" i="1" s="1"/>
  <c r="W11" i="1"/>
  <c r="N11" i="1"/>
  <c r="M11" i="1"/>
  <c r="R11" i="1" s="1"/>
  <c r="L11" i="1"/>
  <c r="Y10" i="1"/>
  <c r="X10" i="1"/>
  <c r="AC10" i="1" s="1"/>
  <c r="W10" i="1"/>
  <c r="N10" i="1"/>
  <c r="M10" i="1"/>
  <c r="R10" i="1" s="1"/>
  <c r="L10" i="1"/>
  <c r="O9" i="1"/>
  <c r="Z9" i="1"/>
  <c r="V35" i="1"/>
  <c r="U35" i="1"/>
  <c r="K35" i="1"/>
  <c r="J35" i="1"/>
  <c r="C4" i="1" s="1"/>
  <c r="Y9" i="1"/>
  <c r="Y35" i="1" s="1"/>
  <c r="N9" i="1"/>
  <c r="N35" i="1" s="1"/>
  <c r="X9" i="1"/>
  <c r="M9" i="1"/>
  <c r="W9" i="1"/>
  <c r="O10" i="1" l="1"/>
  <c r="P10" i="1" s="1"/>
  <c r="S10" i="1" s="1"/>
  <c r="Z10" i="1"/>
  <c r="AA10" i="1" s="1"/>
  <c r="AG10" i="1"/>
  <c r="O11" i="1"/>
  <c r="P11" i="1" s="1"/>
  <c r="S11" i="1" s="1"/>
  <c r="Z11" i="1"/>
  <c r="AA11" i="1" s="1"/>
  <c r="AG11" i="1"/>
  <c r="O12" i="1"/>
  <c r="P12" i="1" s="1"/>
  <c r="S12" i="1" s="1"/>
  <c r="Z12" i="1"/>
  <c r="AA12" i="1" s="1"/>
  <c r="AG12" i="1"/>
  <c r="O13" i="1"/>
  <c r="P13" i="1" s="1"/>
  <c r="S13" i="1" s="1"/>
  <c r="Z13" i="1"/>
  <c r="AA13" i="1" s="1"/>
  <c r="AG13" i="1"/>
  <c r="O14" i="1"/>
  <c r="P14" i="1" s="1"/>
  <c r="S14" i="1" s="1"/>
  <c r="Z14" i="1"/>
  <c r="AA14" i="1" s="1"/>
  <c r="AG14" i="1"/>
  <c r="O15" i="1"/>
  <c r="P15" i="1" s="1"/>
  <c r="S15" i="1" s="1"/>
  <c r="Z15" i="1"/>
  <c r="AA15" i="1" s="1"/>
  <c r="AG15" i="1"/>
  <c r="O16" i="1"/>
  <c r="P16" i="1" s="1"/>
  <c r="S16" i="1" s="1"/>
  <c r="Z16" i="1"/>
  <c r="AA16" i="1" s="1"/>
  <c r="AG16" i="1"/>
  <c r="O17" i="1"/>
  <c r="P17" i="1" s="1"/>
  <c r="S17" i="1" s="1"/>
  <c r="Z17" i="1"/>
  <c r="AA17" i="1" s="1"/>
  <c r="AG17" i="1"/>
  <c r="O18" i="1"/>
  <c r="P18" i="1" s="1"/>
  <c r="S18" i="1" s="1"/>
  <c r="Z18" i="1"/>
  <c r="AA18" i="1" s="1"/>
  <c r="AG18" i="1"/>
  <c r="O19" i="1"/>
  <c r="P19" i="1" s="1"/>
  <c r="S19" i="1" s="1"/>
  <c r="Z19" i="1"/>
  <c r="AA19" i="1" s="1"/>
  <c r="AG19" i="1"/>
  <c r="O20" i="1"/>
  <c r="P20" i="1" s="1"/>
  <c r="S20" i="1" s="1"/>
  <c r="Z20" i="1"/>
  <c r="AA20" i="1" s="1"/>
  <c r="AG20" i="1"/>
  <c r="O21" i="1"/>
  <c r="P21" i="1" s="1"/>
  <c r="S21" i="1" s="1"/>
  <c r="Z21" i="1"/>
  <c r="AA21" i="1" s="1"/>
  <c r="AG21" i="1"/>
  <c r="O22" i="1"/>
  <c r="P22" i="1" s="1"/>
  <c r="S22" i="1" s="1"/>
  <c r="Z22" i="1"/>
  <c r="AA22" i="1" s="1"/>
  <c r="AG22" i="1"/>
  <c r="O23" i="1"/>
  <c r="P23" i="1" s="1"/>
  <c r="S23" i="1" s="1"/>
  <c r="Z23" i="1"/>
  <c r="AA23" i="1" s="1"/>
  <c r="AG23" i="1"/>
  <c r="O24" i="1"/>
  <c r="P24" i="1" s="1"/>
  <c r="S24" i="1" s="1"/>
  <c r="Z24" i="1"/>
  <c r="AA24" i="1" s="1"/>
  <c r="AG24" i="1"/>
  <c r="O25" i="1"/>
  <c r="P25" i="1" s="1"/>
  <c r="S25" i="1" s="1"/>
  <c r="Z25" i="1"/>
  <c r="AA25" i="1" s="1"/>
  <c r="AG25" i="1"/>
  <c r="O26" i="1"/>
  <c r="P26" i="1" s="1"/>
  <c r="S26" i="1" s="1"/>
  <c r="Z26" i="1"/>
  <c r="AA26" i="1" s="1"/>
  <c r="AG26" i="1"/>
  <c r="O27" i="1"/>
  <c r="P27" i="1" s="1"/>
  <c r="S27" i="1" s="1"/>
  <c r="Z27" i="1"/>
  <c r="AA27" i="1" s="1"/>
  <c r="AG27" i="1"/>
  <c r="O28" i="1"/>
  <c r="P28" i="1" s="1"/>
  <c r="S28" i="1" s="1"/>
  <c r="Z28" i="1"/>
  <c r="AA28" i="1" s="1"/>
  <c r="AG28" i="1"/>
  <c r="O29" i="1"/>
  <c r="P29" i="1" s="1"/>
  <c r="S29" i="1" s="1"/>
  <c r="Z29" i="1"/>
  <c r="AA29" i="1" s="1"/>
  <c r="AG29" i="1"/>
  <c r="O30" i="1"/>
  <c r="P30" i="1" s="1"/>
  <c r="S30" i="1" s="1"/>
  <c r="Z30" i="1"/>
  <c r="AA30" i="1" s="1"/>
  <c r="AG30" i="1"/>
  <c r="O31" i="1"/>
  <c r="P31" i="1" s="1"/>
  <c r="S31" i="1" s="1"/>
  <c r="Z31" i="1"/>
  <c r="AA31" i="1" s="1"/>
  <c r="AG31" i="1"/>
  <c r="O32" i="1"/>
  <c r="P32" i="1" s="1"/>
  <c r="S32" i="1" s="1"/>
  <c r="Z32" i="1"/>
  <c r="AA32" i="1" s="1"/>
  <c r="AG32" i="1"/>
  <c r="O33" i="1"/>
  <c r="P33" i="1" s="1"/>
  <c r="S33" i="1" s="1"/>
  <c r="Z33" i="1"/>
  <c r="AA33" i="1" s="1"/>
  <c r="AG33" i="1"/>
  <c r="AA9" i="1"/>
  <c r="AA35" i="1" s="1"/>
  <c r="W35" i="1"/>
  <c r="R9" i="1"/>
  <c r="R35" i="1" s="1"/>
  <c r="M35" i="1"/>
  <c r="AC9" i="1"/>
  <c r="AC35" i="1" s="1"/>
  <c r="X35" i="1"/>
  <c r="AF33" i="1" l="1"/>
  <c r="AD33" i="1"/>
  <c r="AH33" i="1" s="1"/>
  <c r="AF32" i="1"/>
  <c r="AD32" i="1"/>
  <c r="AH32" i="1" s="1"/>
  <c r="AF31" i="1"/>
  <c r="AD31" i="1"/>
  <c r="AH31" i="1" s="1"/>
  <c r="AF30" i="1"/>
  <c r="AD30" i="1"/>
  <c r="AH30" i="1" s="1"/>
  <c r="AF29" i="1"/>
  <c r="AD29" i="1"/>
  <c r="AH29" i="1" s="1"/>
  <c r="AF28" i="1"/>
  <c r="AD28" i="1"/>
  <c r="AH28" i="1" s="1"/>
  <c r="AF27" i="1"/>
  <c r="AD27" i="1"/>
  <c r="AH27" i="1" s="1"/>
  <c r="AF26" i="1"/>
  <c r="AD26" i="1"/>
  <c r="AH26" i="1" s="1"/>
  <c r="AF25" i="1"/>
  <c r="AD25" i="1"/>
  <c r="AH25" i="1" s="1"/>
  <c r="AF24" i="1"/>
  <c r="AD24" i="1"/>
  <c r="AH24" i="1" s="1"/>
  <c r="AF23" i="1"/>
  <c r="AD23" i="1"/>
  <c r="AH23" i="1" s="1"/>
  <c r="AF22" i="1"/>
  <c r="AD22" i="1"/>
  <c r="AH22" i="1" s="1"/>
  <c r="AF21" i="1"/>
  <c r="AD21" i="1"/>
  <c r="AH21" i="1" s="1"/>
  <c r="AF20" i="1"/>
  <c r="AD20" i="1"/>
  <c r="AH20" i="1" s="1"/>
  <c r="AF19" i="1"/>
  <c r="AD19" i="1"/>
  <c r="AH19" i="1" s="1"/>
  <c r="AF18" i="1"/>
  <c r="AD18" i="1"/>
  <c r="AH18" i="1" s="1"/>
  <c r="AF17" i="1"/>
  <c r="AD17" i="1"/>
  <c r="AH17" i="1" s="1"/>
  <c r="AF16" i="1"/>
  <c r="AD16" i="1"/>
  <c r="AH16" i="1" s="1"/>
  <c r="AF15" i="1"/>
  <c r="AD15" i="1"/>
  <c r="AH15" i="1" s="1"/>
  <c r="AF14" i="1"/>
  <c r="AD14" i="1"/>
  <c r="AH14" i="1" s="1"/>
  <c r="AF13" i="1"/>
  <c r="AD13" i="1"/>
  <c r="AH13" i="1" s="1"/>
  <c r="AF12" i="1"/>
  <c r="AD12" i="1"/>
  <c r="AH12" i="1" s="1"/>
  <c r="AF11" i="1"/>
  <c r="AD11" i="1"/>
  <c r="AH11" i="1" s="1"/>
  <c r="AF10" i="1"/>
  <c r="AD10" i="1"/>
  <c r="AH10" i="1" s="1"/>
  <c r="AG9" i="1"/>
  <c r="AG35" i="1" l="1"/>
  <c r="AG37" i="1" s="1"/>
  <c r="D2" i="1" s="1"/>
  <c r="L9" i="1" l="1"/>
  <c r="L35" i="1" s="1"/>
  <c r="P9" i="1" l="1"/>
  <c r="P35" i="1" s="1"/>
  <c r="AD9" i="1"/>
  <c r="AD35" i="1" s="1"/>
  <c r="AF9" i="1" l="1"/>
  <c r="AF35" i="1" s="1"/>
  <c r="AF37" i="1" s="1"/>
  <c r="C2" i="1" s="1"/>
  <c r="S9" i="1"/>
  <c r="AH9" i="1" l="1"/>
  <c r="AH35" i="1" s="1"/>
  <c r="AH37" i="1" s="1"/>
  <c r="E2" i="1" s="1"/>
  <c r="S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tc={5D00B499-516F-4256-B177-09761842D1FD}</author>
    <author>tc={5B4D230F-BF23-4EF9-92D2-5C86C9BD9734}</author>
    <author>tc={967EC81F-43F1-4A3D-983B-1126A9B30AE1}</author>
    <author>tc={1276AE22-D641-4A92-9F03-A66319FD16F8}</author>
    <author>tc={AEBB7037-EFC2-4F64-9802-BE62B1A49332}</author>
    <author>tc={F09182DD-3713-4FC6-B650-F56AFBDB9373}</author>
    <author>tc={03D9BC1B-94CE-4F55-846C-BBE2D351C080}</author>
    <author>tc={CADAAB90-38B5-43E5-8B2F-19B7E2B89D92}</author>
    <author>tc={49521609-3055-4D22-B77E-5B376D05B8D2}</author>
    <author>tc={DD4E8846-AA60-4B0C-9B98-FF24FF40B3F9}</author>
  </authors>
  <commentList>
    <comment ref="E7" authorId="0" shapeId="0" xr:uid="{5D00B499-516F-4256-B177-09761842D1FD}">
      <text>
        <t>[Threaded comment]
Your version of Excel allows you to read this threaded comment; however, any edits to it will get removed if the file is opened in a newer version of Excel. Learn more: https://go.microsoft.com/fwlink/?linkid=870924
Comment:
    Must be ‘Yes’ or ‘No’.</t>
      </text>
    </comment>
    <comment ref="F7" authorId="1" shapeId="0" xr:uid="{5B4D230F-BF23-4EF9-92D2-5C86C9BD9734}">
      <text>
        <t>[Threaded comment]
Your version of Excel allows you to read this threaded comment; however, any edits to it will get removed if the file is opened in a newer version of Excel. Learn more: https://go.microsoft.com/fwlink/?linkid=870924
Comment:
    Must be ‘Basic / All Earnings’ or ‘Qualifying Earnings’.</t>
      </text>
    </comment>
    <comment ref="G7" authorId="2" shapeId="0" xr:uid="{967EC81F-43F1-4A3D-983B-1126A9B30AE1}">
      <text>
        <t>[Threaded comment]
Your version of Excel allows you to read this threaded comment; however, any edits to it will get removed if the file is opened in a newer version of Excel. Learn more: https://go.microsoft.com/fwlink/?linkid=870924
Comment:
    Enter the GROSS Employee pension contribution as a percentage.</t>
      </text>
    </comment>
    <comment ref="H7" authorId="3" shapeId="0" xr:uid="{1276AE22-D641-4A92-9F03-A66319FD16F8}">
      <text>
        <t>[Threaded comment]
Your version of Excel allows you to read this threaded comment; however, any edits to it will get removed if the file is opened in a newer version of Excel. Learn more: https://go.microsoft.com/fwlink/?linkid=870924
Comment:
    Enter the Employer pension contribution as a percentage.</t>
      </text>
    </comment>
    <comment ref="J7" authorId="4" shapeId="0" xr:uid="{AEBB7037-EFC2-4F64-9802-BE62B1A49332}">
      <text>
        <t>[Threaded comment]
Your version of Excel allows you to read this threaded comment; however, any edits to it will get removed if the file is opened in a newer version of Excel. Learn more: https://go.microsoft.com/fwlink/?linkid=870924
Comment:
    Enter the value of GROSS pensionable earnings, being before the ‘Automatic enrolment lower level of qualifying earnings’.
This is likely to be all NI’able earnings if pensionable pay is based on ‘Qualifying Earnings’ or ‘All Earnings’.</t>
      </text>
    </comment>
    <comment ref="K7" authorId="5" shapeId="0" xr:uid="{F09182DD-3713-4FC6-B650-F56AFBDB9373}">
      <text>
        <t>[Threaded comment]
Your version of Excel allows you to read this threaded comment; however, any edits to it will get removed if the file is opened in a newer version of Excel. Learn more: https://go.microsoft.com/fwlink/?linkid=870924
Comment:
    Enter any non-pensionable pay that is still NI’able.
This is likely to be only required if pensionable earnings are ‘Basic Only’.</t>
      </text>
    </comment>
    <comment ref="Q7" authorId="6" shapeId="0" xr:uid="{03D9BC1B-94CE-4F55-846C-BBE2D351C080}">
      <text>
        <t>[Threaded comment]
Your version of Excel allows you to read this threaded comment; however, any edits to it will get removed if the file is opened in a newer version of Excel. Learn more: https://go.microsoft.com/fwlink/?linkid=870924
Comment:
    Only required if you operate a Salary Sacrifice pension scheme and you pass some/all of the Employer NIC saving back to the employee.
If so, enter a percentage up to 100%.</t>
      </text>
    </comment>
    <comment ref="U7" authorId="7" shapeId="0" xr:uid="{CADAAB90-38B5-43E5-8B2F-19B7E2B89D92}">
      <text>
        <t>[Threaded comment]
Your version of Excel allows you to read this threaded comment; however, any edits to it will get removed if the file is opened in a newer version of Excel. Learn more: https://go.microsoft.com/fwlink/?linkid=870924
Comment:
    Enter the value of GROSS pensionable earnings, being before the ‘Automatic enrolment lower level of qualifying earnings’.
This is likely to be all NI’able earnings if pensionable pay is based on ‘Qualifying Earnings’ or ‘All Earnings’.
These values can be left at 2024/25 values for like-for-like comparison, or uplifted to reflect NMW and/or standard pay rises from 1 April 2025.</t>
      </text>
    </comment>
    <comment ref="V7" authorId="8" shapeId="0" xr:uid="{49521609-3055-4D22-B77E-5B376D05B8D2}">
      <text>
        <t>[Threaded comment]
Your version of Excel allows you to read this threaded comment; however, any edits to it will get removed if the file is opened in a newer version of Excel. Learn more: https://go.microsoft.com/fwlink/?linkid=870924
Comment:
    Enter any non-pensionable pay that is still NI’able.
This is likely to be only required if pensionable earnings are ‘Basic Only’.
These values can be left at 2024/25 values for like-for-like comparison, or uplifted to reflect NMW and/or standard pay rises from 1 April 2025.</t>
      </text>
    </comment>
    <comment ref="AB7" authorId="9" shapeId="0" xr:uid="{DD4E8846-AA60-4B0C-9B98-FF24FF40B3F9}">
      <text>
        <t>[Threaded comment]
Your version of Excel allows you to read this threaded comment; however, any edits to it will get removed if the file is opened in a newer version of Excel. Learn more: https://go.microsoft.com/fwlink/?linkid=870924
Comment:
    Only required if you operate a Salary Sacrifice pension scheme and you pass some/all of the Employer NIC saving back to the employee.
If so, enter a percentage up to 100%.</t>
      </text>
    </comment>
  </commentList>
</comments>
</file>

<file path=xl/sharedStrings.xml><?xml version="1.0" encoding="utf-8"?>
<sst xmlns="http://schemas.openxmlformats.org/spreadsheetml/2006/main" count="103" uniqueCount="78">
  <si>
    <t>NI due on</t>
  </si>
  <si>
    <t>NIC Saving</t>
  </si>
  <si>
    <t>%</t>
  </si>
  <si>
    <t>£</t>
  </si>
  <si>
    <t>Er NI</t>
  </si>
  <si>
    <t>Difference per month</t>
  </si>
  <si>
    <t>Ee#</t>
  </si>
  <si>
    <t>Overall Er Cost</t>
  </si>
  <si>
    <t>Salary Sacrifice Pension?</t>
  </si>
  <si>
    <t>Yes</t>
  </si>
  <si>
    <t>No</t>
  </si>
  <si>
    <t>Pensionable Pay</t>
  </si>
  <si>
    <t>Basic / All Earnings</t>
  </si>
  <si>
    <t>Qualifying Earnings</t>
  </si>
  <si>
    <t>Pensionable Pay Based On</t>
  </si>
  <si>
    <t>Monthly Pensionable Pay</t>
  </si>
  <si>
    <t>Monthly Non-pensionable Pay</t>
  </si>
  <si>
    <t>Monthly Total Earnings</t>
  </si>
  <si>
    <t>Ee Pension</t>
  </si>
  <si>
    <t>Er Pension</t>
  </si>
  <si>
    <t>Er NI 2024/25</t>
  </si>
  <si>
    <t>Gross Ee Pension</t>
  </si>
  <si>
    <t>LEL</t>
  </si>
  <si>
    <t>ST</t>
  </si>
  <si>
    <t>2024/25</t>
  </si>
  <si>
    <t>2025/26</t>
  </si>
  <si>
    <t>QE LL</t>
  </si>
  <si>
    <t>QE UL</t>
  </si>
  <si>
    <t>2024/25 Monthly Costs</t>
  </si>
  <si>
    <t>2025/26 Monthly Costs</t>
  </si>
  <si>
    <t>Totals</t>
  </si>
  <si>
    <t>Employee Forename</t>
  </si>
  <si>
    <t>Employee Surname</t>
  </si>
  <si>
    <t>Over-ride the white cells only. All values are monthly equivalent.</t>
  </si>
  <si>
    <t>The Government has announced National Minimum Wage rates for 2025, including the National Living Wage. The new rates which will come into force from 1 April 2025 are as follows:</t>
  </si>
  <si>
    <t>National Living Wage (21 and over)</t>
  </si>
  <si>
    <t>18-20 Year Old Rate</t>
  </si>
  <si>
    <t>16-17 Year Old Rate</t>
  </si>
  <si>
    <t>Apprentice Rate</t>
  </si>
  <si>
    <t>To 31 March 2025</t>
  </si>
  <si>
    <t>From 1 April 2025</t>
  </si>
  <si>
    <t>The purpose of this spreadsheet is to provide you with:</t>
  </si>
  <si>
    <t>and/or</t>
  </si>
  <si>
    <t>A comparison of current monthly payroll costs against April 2025 payroll costs, inclusive of April 2025 salary reviews (such as enforced due to NMW).</t>
  </si>
  <si>
    <t>A comparison of current monthly payroll costs against what they would be in April 2025.</t>
  </si>
  <si>
    <t>From an excel export of your most recent payroll month, you should be able to copy onto the 'Payroll Costs' tab:</t>
  </si>
  <si>
    <t>Annual equivalent</t>
  </si>
  <si>
    <t>You only need to populate the white cells on the 'Payroll Costs' tab and each required column has an input guide (hover mouse cursor over the purple mark at the top of the column).</t>
  </si>
  <si>
    <t>Insert new rows above this row if required, and copy/paste a fully formatted row into the inserted row.</t>
  </si>
  <si>
    <t>Example</t>
  </si>
  <si>
    <t>NIC Saving to Employee</t>
  </si>
  <si>
    <t>Ers NI</t>
  </si>
  <si>
    <t>Total Increase ER,s NI</t>
  </si>
  <si>
    <t>Annual NIC additional costs</t>
  </si>
  <si>
    <t>Employee payroll number (onto column A).</t>
  </si>
  <si>
    <t>Employee Surname (onto column B).</t>
  </si>
  <si>
    <t>In addition, if you have a Salary Sacrifice pension scheme in operation:</t>
  </si>
  <si>
    <t>If you operate Salary Sacrifice pension and pass on some/all of the NIC saving back to your employees, the current and April 2025 % add-back can be entered into columns P and AA respectively (0% to 100%).</t>
  </si>
  <si>
    <t>Annual NMW additional costs</t>
  </si>
  <si>
    <t>Employee Forename (onto column C).</t>
  </si>
  <si>
    <t>If you operate a payroll that is not on a monthly payment frequency, please convert earnings into monthly equivalents.</t>
  </si>
  <si>
    <t>Subject to 'Employment Allowance' qualification, the annual NIC cost will reduce by upto £10,500.00 in 2025/26.</t>
  </si>
  <si>
    <t>NIC Category</t>
  </si>
  <si>
    <t>A, B, C, or J</t>
  </si>
  <si>
    <t>Other</t>
  </si>
  <si>
    <t>NIC category (onto Column D).</t>
  </si>
  <si>
    <t>CURRENT Monthly Pensionable Pay (onto column J). (Depending on the earnings basis for automatic enrolment, you may need to split earnings for the month into pensionable and non-pensionable)</t>
  </si>
  <si>
    <t>CURRENT Monthly Non-pensionable Pay (onto column K). (Depending on the earnings basis for automatic enrolment, you may need to split earnings for the month into pensionable and non-pensionable)</t>
  </si>
  <si>
    <t>APRIL 2025 Monthly Pensionable Pay (onto column U). This value will need to be at least the NMW/NLW - See 'NMW' tab for rates.</t>
  </si>
  <si>
    <t>APRIL 2025 Monthly Non-pensionable Pay (onto column V). This value will need to be at least the NMW/NLW - See 'NMW' tab for rates.</t>
  </si>
  <si>
    <t>Select 'Yes' or 'No' in column E, in respect of if Salary Sacrifice Pension is required.</t>
  </si>
  <si>
    <t>Select the correct earnings basis for pensionable pay in column F.</t>
  </si>
  <si>
    <t>Enter GROSS automatic enrolment Employee pension contributions (into column G).</t>
  </si>
  <si>
    <t>Enter automatic enrolment Employer pension contributions (into column H).</t>
  </si>
  <si>
    <t>It is assumed any NIC saving is based on NIC payable over the ST, e.g. no adjustment for those on NIC category 'H' and 'M'.</t>
  </si>
  <si>
    <t>Michael Rivett 11/11/24</t>
  </si>
  <si>
    <t>National Minimum / Living Wage from 1 April 2025</t>
  </si>
  <si>
    <t>Cover Note - Employer NIC cost increase comparison between 2024/25 and 2025/26 tax years following Autumn 2024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</si>
</sst>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
    <numFmt numFmtId="165" formatCode="0.0000%"/>
  </numFmts>
  <fonts count="3" x14ac:knownFonts="1">
    <font>
      <sz val="11"/>
      <color theme="1"/>
      <name val="Aptos Narrow"/>
      <family val="2"/>
      <scheme val="minor"/>
    </font>
    <font>
      <b/>
      <sz val="11"/>
      <color theme="1"/>
      <name val="Aptos Narrow"/>
      <family val="2"/>
      <scheme val="minor"/>
    </font>
    <font>
      <sz val="8"/>
      <color theme="1"/>
      <name val="Aptos Narrow"/>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0">
    <xf numFmtId="0" fontId="0" fillId="0" borderId="0" xfId="0"/>
    <xf numFmtId="0" fontId="1" fillId="0" borderId="0" xfId="0" applyFont="1" applyAlignment="1">
      <alignment vertical="center"/>
    </xf>
    <xf numFmtId="44" fontId="1" fillId="2" borderId="0" xfId="0" applyNumberFormat="1" applyFont="1" applyFill="1" applyAlignment="1">
      <alignment vertical="center"/>
    </xf>
    <xf numFmtId="0" fontId="1" fillId="0" borderId="0" xfId="0" applyFont="1" applyAlignment="1">
      <alignment horizontal="center" vertical="center"/>
    </xf>
    <xf numFmtId="0" fontId="1" fillId="2" borderId="0" xfId="0" applyFont="1" applyFill="1" applyAlignment="1">
      <alignment horizontal="center" vertical="center"/>
    </xf>
    <xf numFmtId="44" fontId="1" fillId="2" borderId="0" xfId="0" applyNumberFormat="1" applyFont="1" applyFill="1" applyAlignment="1">
      <alignment horizontal="center" vertical="center"/>
    </xf>
    <xf numFmtId="0" fontId="0" fillId="0" borderId="0" xfId="0" applyAlignment="1">
      <alignment vertical="center"/>
    </xf>
    <xf numFmtId="44" fontId="0" fillId="0" borderId="0" xfId="0" applyNumberFormat="1" applyAlignment="1">
      <alignment vertical="center"/>
    </xf>
    <xf numFmtId="44" fontId="0" fillId="2" borderId="0" xfId="0" applyNumberFormat="1" applyFill="1" applyAlignment="1">
      <alignment vertical="center"/>
    </xf>
    <xf numFmtId="164" fontId="0" fillId="0" borderId="0" xfId="0" applyNumberFormat="1" applyAlignment="1">
      <alignment vertical="center"/>
    </xf>
    <xf numFmtId="0" fontId="0" fillId="0" borderId="1" xfId="0" applyBorder="1"/>
    <xf numFmtId="164" fontId="0" fillId="0" borderId="0" xfId="0" applyNumberFormat="1"/>
    <xf numFmtId="0" fontId="1" fillId="0" borderId="0" xfId="0" applyFont="1"/>
    <xf numFmtId="164" fontId="1" fillId="2" borderId="0" xfId="0" applyNumberFormat="1" applyFont="1" applyFill="1" applyAlignment="1">
      <alignment horizontal="center" vertical="center"/>
    </xf>
    <xf numFmtId="165" fontId="0" fillId="0" borderId="0" xfId="0" applyNumberFormat="1" applyAlignment="1">
      <alignment vertical="center"/>
    </xf>
    <xf numFmtId="44" fontId="1" fillId="2" borderId="5" xfId="0" applyNumberFormat="1" applyFont="1" applyFill="1" applyBorder="1" applyAlignment="1">
      <alignment vertical="center"/>
    </xf>
    <xf numFmtId="164" fontId="1" fillId="2" borderId="0" xfId="0" applyNumberFormat="1" applyFont="1" applyFill="1" applyAlignment="1">
      <alignment vertical="center"/>
    </xf>
    <xf numFmtId="44" fontId="1" fillId="2" borderId="6" xfId="0" applyNumberFormat="1" applyFont="1" applyFill="1" applyBorder="1" applyAlignment="1">
      <alignment vertical="center"/>
    </xf>
    <xf numFmtId="44" fontId="1" fillId="2" borderId="7" xfId="0" applyNumberFormat="1" applyFont="1" applyFill="1" applyBorder="1" applyAlignment="1">
      <alignment vertical="center"/>
    </xf>
    <xf numFmtId="44" fontId="1" fillId="2" borderId="1" xfId="0" applyNumberFormat="1" applyFont="1" applyFill="1" applyBorder="1" applyAlignment="1">
      <alignment vertical="center"/>
    </xf>
    <xf numFmtId="164" fontId="1" fillId="2" borderId="1" xfId="0" applyNumberFormat="1" applyFont="1" applyFill="1" applyBorder="1" applyAlignment="1">
      <alignment vertical="center"/>
    </xf>
    <xf numFmtId="44" fontId="1" fillId="2" borderId="8" xfId="0" applyNumberFormat="1"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2" borderId="6" xfId="0"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6" xfId="0" applyNumberFormat="1" applyFont="1" applyFill="1" applyBorder="1" applyAlignment="1">
      <alignment vertical="center"/>
    </xf>
    <xf numFmtId="164" fontId="1" fillId="2" borderId="8" xfId="0" applyNumberFormat="1" applyFont="1" applyFill="1" applyBorder="1" applyAlignment="1">
      <alignment vertical="center"/>
    </xf>
    <xf numFmtId="0" fontId="1" fillId="2" borderId="5" xfId="0" applyFont="1" applyFill="1" applyBorder="1" applyAlignment="1">
      <alignment horizontal="center" vertical="center"/>
    </xf>
    <xf numFmtId="44" fontId="1" fillId="2" borderId="5" xfId="0" applyNumberFormat="1" applyFont="1" applyFill="1" applyBorder="1" applyAlignment="1">
      <alignment horizontal="center" vertical="center"/>
    </xf>
    <xf numFmtId="0" fontId="1" fillId="2" borderId="0" xfId="0" applyFont="1" applyFill="1" applyAlignment="1">
      <alignment horizontal="left" vertical="center"/>
    </xf>
    <xf numFmtId="0" fontId="0" fillId="0" borderId="0" xfId="0" applyAlignment="1">
      <alignment horizontal="left" vertical="center"/>
    </xf>
    <xf numFmtId="44" fontId="0" fillId="2" borderId="6" xfId="0" applyNumberFormat="1" applyFill="1" applyBorder="1" applyAlignment="1">
      <alignment vertical="center"/>
    </xf>
    <xf numFmtId="44" fontId="0" fillId="2" borderId="5" xfId="0" applyNumberFormat="1" applyFill="1" applyBorder="1" applyAlignment="1">
      <alignment vertical="center"/>
    </xf>
    <xf numFmtId="44" fontId="0" fillId="0" borderId="0" xfId="0" applyNumberFormat="1" applyAlignment="1">
      <alignment horizontal="center" vertical="center"/>
    </xf>
    <xf numFmtId="44" fontId="0" fillId="0" borderId="5" xfId="0" applyNumberFormat="1" applyBorder="1" applyAlignment="1">
      <alignment vertical="center"/>
    </xf>
    <xf numFmtId="44" fontId="2" fillId="0" borderId="0" xfId="0" applyNumberFormat="1" applyFont="1" applyAlignment="1">
      <alignment horizontal="center" vertical="center" wrapText="1"/>
    </xf>
    <xf numFmtId="0" fontId="1" fillId="3" borderId="3" xfId="0" applyFont="1" applyFill="1" applyBorder="1" applyAlignment="1">
      <alignment horizontal="left" vertical="center"/>
    </xf>
    <xf numFmtId="0" fontId="0" fillId="0" borderId="5" xfId="0" applyBorder="1" applyAlignment="1">
      <alignment vertical="center"/>
    </xf>
    <xf numFmtId="165" fontId="0" fillId="0" borderId="6" xfId="0" applyNumberFormat="1" applyBorder="1" applyAlignment="1">
      <alignment vertical="center"/>
    </xf>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1" xfId="0" applyFont="1" applyFill="1" applyBorder="1" applyAlignment="1">
      <alignment horizontal="left" vertical="center"/>
    </xf>
    <xf numFmtId="0" fontId="0" fillId="0" borderId="0" xfId="0" applyAlignment="1">
      <alignment horizontal="center" vertical="center" wrapText="1"/>
    </xf>
    <xf numFmtId="44" fontId="0" fillId="2" borderId="2" xfId="0" applyNumberFormat="1" applyFill="1" applyBorder="1" applyAlignment="1">
      <alignment vertical="center"/>
    </xf>
    <xf numFmtId="44" fontId="0" fillId="2" borderId="3" xfId="0" applyNumberFormat="1" applyFill="1" applyBorder="1" applyAlignment="1">
      <alignment vertical="center"/>
    </xf>
    <xf numFmtId="44" fontId="0" fillId="2" borderId="4" xfId="0" applyNumberFormat="1" applyFill="1" applyBorder="1" applyAlignment="1">
      <alignment vertical="center"/>
    </xf>
    <xf numFmtId="44" fontId="0" fillId="0" borderId="0" xfId="0" applyNumberFormat="1" applyAlignment="1">
      <alignment horizontal="left" vertical="center"/>
    </xf>
    <xf numFmtId="0" fontId="0" fillId="3" borderId="0" xfId="0" applyFill="1" applyAlignment="1">
      <alignment horizontal="left" vertical="center"/>
    </xf>
    <xf numFmtId="44" fontId="0" fillId="3" borderId="0" xfId="0" applyNumberFormat="1" applyFill="1" applyAlignment="1">
      <alignment vertical="center"/>
    </xf>
    <xf numFmtId="44" fontId="0" fillId="3" borderId="0" xfId="0" applyNumberFormat="1" applyFill="1" applyAlignment="1">
      <alignment horizontal="left" vertical="center"/>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44" fontId="1" fillId="2" borderId="0" xfId="0" applyNumberFormat="1" applyFont="1" applyFill="1" applyAlignment="1">
      <alignment horizontal="center" vertical="center" wrapText="1"/>
    </xf>
    <xf numFmtId="44" fontId="1" fillId="2" borderId="5" xfId="0" applyNumberFormat="1" applyFont="1" applyFill="1" applyBorder="1" applyAlignment="1">
      <alignment horizontal="center" vertical="center" wrapText="1"/>
    </xf>
    <xf numFmtId="0" fontId="1" fillId="2" borderId="0" xfId="0" applyFont="1" applyFill="1" applyAlignment="1">
      <alignment horizontal="center" vertical="center"/>
    </xf>
    <xf numFmtId="44" fontId="0" fillId="2" borderId="7" xfId="0" applyNumberFormat="1" applyFill="1" applyBorder="1" applyAlignment="1">
      <alignment horizontal="center" vertical="center" wrapText="1"/>
    </xf>
    <xf numFmtId="44" fontId="0" fillId="2" borderId="1" xfId="0" applyNumberFormat="1" applyFill="1" applyBorder="1" applyAlignment="1">
      <alignment horizontal="center" vertical="center" wrapText="1"/>
    </xf>
    <xf numFmtId="44" fontId="0" fillId="2" borderId="8" xfId="0" applyNumberFormat="1" applyFill="1" applyBorder="1" applyAlignment="1">
      <alignment horizontal="center" vertical="center" wrapText="1"/>
    </xf>
    <xf numFmtId="0" fontId="1" fillId="2" borderId="5" xfId="0" applyFont="1" applyFill="1" applyBorder="1" applyAlignment="1">
      <alignment horizontal="center" vertical="center"/>
    </xf>
    <xf numFmtId="44" fontId="1" fillId="2" borderId="2" xfId="0" applyNumberFormat="1" applyFont="1" applyFill="1" applyBorder="1" applyAlignment="1">
      <alignment horizontal="center" vertical="center"/>
    </xf>
    <xf numFmtId="44" fontId="1" fillId="2" borderId="3" xfId="0" applyNumberFormat="1" applyFont="1" applyFill="1" applyBorder="1" applyAlignment="1">
      <alignment horizontal="center" vertical="center"/>
    </xf>
    <xf numFmtId="44" fontId="1" fillId="2" borderId="4" xfId="0" applyNumberFormat="1" applyFont="1" applyFill="1" applyBorder="1" applyAlignment="1">
      <alignment horizontal="center" vertical="center"/>
    </xf>
    <xf numFmtId="44" fontId="1" fillId="2" borderId="6" xfId="0" applyNumberFormat="1" applyFont="1" applyFill="1" applyBorder="1"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295275</xdr:colOff>
      <xdr:row>1</xdr:row>
      <xdr:rowOff>85725</xdr:rowOff>
    </xdr:from>
    <xdr:to>
      <xdr:col>28</xdr:col>
      <xdr:colOff>142875</xdr:colOff>
      <xdr:row>12</xdr:row>
      <xdr:rowOff>166918</xdr:rowOff>
    </xdr:to>
    <xdr:pic>
      <xdr:nvPicPr>
        <xdr:cNvPr id="3" name="Picture 2">
          <a:extLst>
            <a:ext uri="{FF2B5EF4-FFF2-40B4-BE49-F238E27FC236}">
              <a16:creationId xmlns:a16="http://schemas.microsoft.com/office/drawing/2014/main" id="{A80C63AD-ED1D-5C23-0136-13E408E8C1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9275" y="276225"/>
          <a:ext cx="7772400" cy="21766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ichael Rivett" id="{BB20D7FD-3880-40C8-B764-48312ABF44E4}" userId="S::mrivett@robson-laidler.co.uk::c2f142df-8b16-4a64-9175-09636b8d135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7" dT="2024-11-06T14:17:20.77" personId="{BB20D7FD-3880-40C8-B764-48312ABF44E4}" id="{5D00B499-516F-4256-B177-09761842D1FD}">
    <text>Must be ‘Yes’ or ‘No’.</text>
  </threadedComment>
  <threadedComment ref="F7" dT="2024-11-06T14:18:00.48" personId="{BB20D7FD-3880-40C8-B764-48312ABF44E4}" id="{5B4D230F-BF23-4EF9-92D2-5C86C9BD9734}">
    <text>Must be ‘Basic / All Earnings’ or ‘Qualifying Earnings’.</text>
  </threadedComment>
  <threadedComment ref="G7" dT="2024-11-06T14:19:31.13" personId="{BB20D7FD-3880-40C8-B764-48312ABF44E4}" id="{967EC81F-43F1-4A3D-983B-1126A9B30AE1}">
    <text>Enter the GROSS Employee pension contribution as a percentage.</text>
  </threadedComment>
  <threadedComment ref="H7" dT="2024-11-06T14:19:43.46" personId="{BB20D7FD-3880-40C8-B764-48312ABF44E4}" id="{1276AE22-D641-4A92-9F03-A66319FD16F8}">
    <text>Enter the Employer pension contribution as a percentage.</text>
  </threadedComment>
  <threadedComment ref="J7" dT="2024-11-06T14:21:54.05" personId="{BB20D7FD-3880-40C8-B764-48312ABF44E4}" id="{AEBB7037-EFC2-4F64-9802-BE62B1A49332}">
    <text>Enter the value of GROSS pensionable earnings, being before the ‘Automatic enrolment lower level of qualifying earnings’.
This is likely to be all NI’able earnings if pensionable pay is based on ‘Qualifying Earnings’ or ‘All Earnings’.</text>
  </threadedComment>
  <threadedComment ref="K7" dT="2024-11-06T14:23:21.13" personId="{BB20D7FD-3880-40C8-B764-48312ABF44E4}" id="{F09182DD-3713-4FC6-B650-F56AFBDB9373}">
    <text>Enter any non-pensionable pay that is still NI’able.
This is likely to be only required if pensionable earnings are ‘Basic Only’.</text>
  </threadedComment>
  <threadedComment ref="Q7" dT="2024-11-06T14:26:14.77" personId="{BB20D7FD-3880-40C8-B764-48312ABF44E4}" id="{03D9BC1B-94CE-4F55-846C-BBE2D351C080}">
    <text>Only required if you operate a Salary Sacrifice pension scheme and you pass some/all of the Employer NIC saving back to the employee.
If so, enter a percentage up to 100%.</text>
  </threadedComment>
  <threadedComment ref="U7" dT="2024-11-06T14:21:54.05" personId="{BB20D7FD-3880-40C8-B764-48312ABF44E4}" id="{CADAAB90-38B5-43E5-8B2F-19B7E2B89D92}">
    <text>Enter the value of GROSS pensionable earnings, being before the ‘Automatic enrolment lower level of qualifying earnings’.
This is likely to be all NI’able earnings if pensionable pay is based on ‘Qualifying Earnings’ or ‘All Earnings’.
These values can be left at 2024/25 values for like-for-like comparison, or uplifted to reflect NMW and/or standard pay rises from 1 April 2025.</text>
  </threadedComment>
  <threadedComment ref="V7" dT="2024-11-06T14:23:21.13" personId="{BB20D7FD-3880-40C8-B764-48312ABF44E4}" id="{49521609-3055-4D22-B77E-5B376D05B8D2}">
    <text>Enter any non-pensionable pay that is still NI’able.
This is likely to be only required if pensionable earnings are ‘Basic Only’.
These values can be left at 2024/25 values for like-for-like comparison, or uplifted to reflect NMW and/or standard pay rises from 1 April 2025.</text>
  </threadedComment>
  <threadedComment ref="AB7" dT="2024-11-06T14:26:14.77" personId="{BB20D7FD-3880-40C8-B764-48312ABF44E4}" id="{DD4E8846-AA60-4B0C-9B98-FF24FF40B3F9}">
    <text>Only required if you operate a Salary Sacrifice pension scheme and you pass some/all of the Employer NIC saving back to the employee.
If so, enter a percentage up to 100%.</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0ED96-424D-4C23-8AFF-9B949ADDA300}">
  <dimension ref="A1:B35"/>
  <sheetViews>
    <sheetView showGridLines="0" tabSelected="1" workbookViewId="0">
      <selection activeCell="W20" sqref="W20"/>
    </sheetView>
  </sheetViews>
  <sheetFormatPr defaultRowHeight="15" x14ac:dyDescent="0.25"/>
  <sheetData>
    <row r="1" spans="1:2" x14ac:dyDescent="0.25">
      <c r="A1" s="12" t="s">
        <v>77</v>
      </c>
    </row>
    <row r="3" spans="1:2" x14ac:dyDescent="0.25">
      <c r="A3" t="s">
        <v>41</v>
      </c>
    </row>
    <row r="5" spans="1:2" x14ac:dyDescent="0.25">
      <c r="B5" t="s">
        <v>44</v>
      </c>
    </row>
    <row r="6" spans="1:2" x14ac:dyDescent="0.25">
      <c r="B6" t="s">
        <v>42</v>
      </c>
    </row>
    <row r="7" spans="1:2" x14ac:dyDescent="0.25">
      <c r="B7" t="s">
        <v>43</v>
      </c>
    </row>
    <row r="10" spans="1:2" x14ac:dyDescent="0.25">
      <c r="A10" t="s">
        <v>45</v>
      </c>
    </row>
    <row r="11" spans="1:2" x14ac:dyDescent="0.25">
      <c r="B11" t="s">
        <v>54</v>
      </c>
    </row>
    <row r="12" spans="1:2" x14ac:dyDescent="0.25">
      <c r="B12" t="s">
        <v>55</v>
      </c>
    </row>
    <row r="13" spans="1:2" x14ac:dyDescent="0.25">
      <c r="B13" t="s">
        <v>59</v>
      </c>
    </row>
    <row r="14" spans="1:2" x14ac:dyDescent="0.25">
      <c r="B14" t="s">
        <v>65</v>
      </c>
    </row>
    <row r="15" spans="1:2" x14ac:dyDescent="0.25">
      <c r="B15" t="s">
        <v>66</v>
      </c>
    </row>
    <row r="16" spans="1:2" x14ac:dyDescent="0.25">
      <c r="B16" t="s">
        <v>67</v>
      </c>
    </row>
    <row r="17" spans="1:2" x14ac:dyDescent="0.25">
      <c r="B17" t="s">
        <v>68</v>
      </c>
    </row>
    <row r="18" spans="1:2" x14ac:dyDescent="0.25">
      <c r="B18" t="s">
        <v>69</v>
      </c>
    </row>
    <row r="20" spans="1:2" x14ac:dyDescent="0.25">
      <c r="A20" t="s">
        <v>56</v>
      </c>
    </row>
    <row r="21" spans="1:2" x14ac:dyDescent="0.25">
      <c r="B21" t="s">
        <v>70</v>
      </c>
    </row>
    <row r="22" spans="1:2" x14ac:dyDescent="0.25">
      <c r="B22" t="s">
        <v>71</v>
      </c>
    </row>
    <row r="23" spans="1:2" x14ac:dyDescent="0.25">
      <c r="B23" t="s">
        <v>72</v>
      </c>
    </row>
    <row r="24" spans="1:2" x14ac:dyDescent="0.25">
      <c r="B24" t="s">
        <v>73</v>
      </c>
    </row>
    <row r="25" spans="1:2" x14ac:dyDescent="0.25">
      <c r="B25" t="s">
        <v>57</v>
      </c>
    </row>
    <row r="26" spans="1:2" x14ac:dyDescent="0.25">
      <c r="B26" t="s">
        <v>74</v>
      </c>
    </row>
    <row r="28" spans="1:2" x14ac:dyDescent="0.25">
      <c r="A28" t="s">
        <v>47</v>
      </c>
    </row>
    <row r="30" spans="1:2" x14ac:dyDescent="0.25">
      <c r="A30" t="s">
        <v>60</v>
      </c>
    </row>
    <row r="32" spans="1:2" x14ac:dyDescent="0.25">
      <c r="A32" t="s">
        <v>61</v>
      </c>
    </row>
    <row r="35" spans="1:1" x14ac:dyDescent="0.25">
      <c r="A35" t="s">
        <v>75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EF83-00FB-4ED9-9E6F-F29337CB914F}">
  <dimension ref="A1:AH38"/>
  <sheetViews>
    <sheetView workbookViewId="0">
      <pane xSplit="8" ySplit="8" topLeftCell="AB9" activePane="bottomRight" state="frozen"/>
      <selection pane="topRight" activeCell="I1" sqref="I1"/>
      <selection pane="bottomLeft" activeCell="A4" sqref="A4"/>
      <selection pane="bottomRight" activeCell="AF7" sqref="AF7"/>
    </sheetView>
  </sheetViews>
  <sheetFormatPr defaultColWidth="8.85546875" defaultRowHeight="15" customHeight="1" x14ac:dyDescent="0.25"/>
  <cols>
    <col min="1" max="1" width="8.85546875" style="6"/>
    <col min="2" max="3" width="16.7109375" style="32" customWidth="1"/>
    <col min="4" max="4" width="17" style="7" customWidth="1"/>
    <col min="5" max="5" width="13.5703125" style="7" customWidth="1"/>
    <col min="6" max="6" width="13.28515625" style="9" customWidth="1"/>
    <col min="7" max="7" width="10.28515625" style="9" bestFit="1" customWidth="1"/>
    <col min="8" max="8" width="10.28515625" style="7" bestFit="1" customWidth="1"/>
    <col min="9" max="9" width="2.7109375" style="7" customWidth="1"/>
    <col min="10" max="11" width="16.7109375" style="7" customWidth="1"/>
    <col min="12" max="13" width="11.7109375" style="7" customWidth="1"/>
    <col min="14" max="14" width="16.7109375" style="7" customWidth="1"/>
    <col min="15" max="15" width="11.7109375" style="7" customWidth="1"/>
    <col min="16" max="16" width="10.140625" style="9" bestFit="1" customWidth="1"/>
    <col min="17" max="17" width="11.7109375" style="7" customWidth="1"/>
    <col min="18" max="18" width="16.7109375" style="7" customWidth="1"/>
    <col min="19" max="19" width="14.5703125" style="7" bestFit="1" customWidth="1"/>
    <col min="20" max="20" width="2.7109375" style="7" customWidth="1"/>
    <col min="21" max="22" width="16.7109375" style="7" customWidth="1"/>
    <col min="23" max="23" width="11.7109375" style="7" customWidth="1"/>
    <col min="24" max="24" width="16.7109375" style="7" customWidth="1"/>
    <col min="25" max="26" width="11.7109375" style="7" customWidth="1"/>
    <col min="27" max="27" width="10.140625" style="9" bestFit="1" customWidth="1"/>
    <col min="28" max="28" width="11.7109375" style="7" customWidth="1"/>
    <col min="29" max="29" width="16.7109375" style="7" customWidth="1"/>
    <col min="30" max="30" width="14.5703125" style="7" bestFit="1" customWidth="1"/>
    <col min="31" max="31" width="2.7109375" style="7" customWidth="1"/>
    <col min="32" max="33" width="14.7109375" style="7" customWidth="1"/>
    <col min="34" max="34" width="14.7109375" style="6" customWidth="1"/>
    <col min="35" max="16384" width="8.85546875" style="6"/>
  </cols>
  <sheetData>
    <row r="1" spans="1:34" ht="15" customHeight="1" x14ac:dyDescent="0.25">
      <c r="A1" s="6" t="s">
        <v>53</v>
      </c>
      <c r="C1" s="49" t="s">
        <v>51</v>
      </c>
      <c r="D1" s="50" t="s">
        <v>1</v>
      </c>
      <c r="E1" s="50" t="s">
        <v>52</v>
      </c>
    </row>
    <row r="2" spans="1:34" ht="15" customHeight="1" x14ac:dyDescent="0.25">
      <c r="C2" s="51">
        <f>AF37</f>
        <v>1260.6479999999983</v>
      </c>
      <c r="D2" s="51">
        <f>AG37</f>
        <v>18</v>
      </c>
      <c r="E2" s="51">
        <f>AH37</f>
        <v>1278.648000000001</v>
      </c>
    </row>
    <row r="3" spans="1:34" ht="15" customHeight="1" x14ac:dyDescent="0.25">
      <c r="C3" s="48"/>
      <c r="D3" s="48"/>
      <c r="E3" s="48"/>
    </row>
    <row r="4" spans="1:34" ht="15" customHeight="1" x14ac:dyDescent="0.25">
      <c r="A4" s="6" t="s">
        <v>58</v>
      </c>
      <c r="C4" s="51">
        <f>(U35-J35)*12</f>
        <v>0</v>
      </c>
      <c r="D4" s="48"/>
      <c r="E4" s="48"/>
    </row>
    <row r="5" spans="1:34" ht="15" customHeight="1" thickBot="1" x14ac:dyDescent="0.3"/>
    <row r="6" spans="1:34" s="1" customFormat="1" ht="18" customHeight="1" x14ac:dyDescent="0.25">
      <c r="A6" s="22" t="s">
        <v>33</v>
      </c>
      <c r="B6" s="38"/>
      <c r="C6" s="38"/>
      <c r="D6" s="38"/>
      <c r="E6" s="23"/>
      <c r="F6" s="23"/>
      <c r="G6" s="23"/>
      <c r="H6" s="24"/>
      <c r="I6" s="2"/>
      <c r="J6" s="54" t="s">
        <v>28</v>
      </c>
      <c r="K6" s="55"/>
      <c r="L6" s="55"/>
      <c r="M6" s="55"/>
      <c r="N6" s="55"/>
      <c r="O6" s="55"/>
      <c r="P6" s="55"/>
      <c r="Q6" s="55"/>
      <c r="R6" s="55"/>
      <c r="S6" s="56"/>
      <c r="T6" s="2"/>
      <c r="U6" s="54" t="s">
        <v>29</v>
      </c>
      <c r="V6" s="55"/>
      <c r="W6" s="55"/>
      <c r="X6" s="55"/>
      <c r="Y6" s="55"/>
      <c r="Z6" s="55"/>
      <c r="AA6" s="55"/>
      <c r="AB6" s="55"/>
      <c r="AC6" s="55"/>
      <c r="AD6" s="56"/>
      <c r="AE6" s="2"/>
      <c r="AF6" s="64" t="s">
        <v>5</v>
      </c>
      <c r="AG6" s="65"/>
      <c r="AH6" s="66"/>
    </row>
    <row r="7" spans="1:34" s="3" customFormat="1" ht="22.9" customHeight="1" x14ac:dyDescent="0.25">
      <c r="A7" s="63" t="s">
        <v>6</v>
      </c>
      <c r="B7" s="52" t="s">
        <v>32</v>
      </c>
      <c r="C7" s="52" t="s">
        <v>31</v>
      </c>
      <c r="D7" s="52" t="s">
        <v>62</v>
      </c>
      <c r="E7" s="53" t="s">
        <v>8</v>
      </c>
      <c r="F7" s="53" t="s">
        <v>14</v>
      </c>
      <c r="G7" s="4" t="s">
        <v>18</v>
      </c>
      <c r="H7" s="25" t="s">
        <v>19</v>
      </c>
      <c r="I7" s="4"/>
      <c r="J7" s="58" t="s">
        <v>15</v>
      </c>
      <c r="K7" s="57" t="s">
        <v>16</v>
      </c>
      <c r="L7" s="57" t="s">
        <v>17</v>
      </c>
      <c r="M7" s="53" t="s">
        <v>21</v>
      </c>
      <c r="N7" s="53" t="s">
        <v>19</v>
      </c>
      <c r="O7" s="57" t="s">
        <v>0</v>
      </c>
      <c r="P7" s="59" t="s">
        <v>4</v>
      </c>
      <c r="Q7" s="59" t="s">
        <v>50</v>
      </c>
      <c r="R7" s="59"/>
      <c r="S7" s="67" t="s">
        <v>7</v>
      </c>
      <c r="T7" s="4"/>
      <c r="U7" s="58" t="s">
        <v>15</v>
      </c>
      <c r="V7" s="57" t="s">
        <v>16</v>
      </c>
      <c r="W7" s="57" t="s">
        <v>17</v>
      </c>
      <c r="X7" s="53" t="s">
        <v>21</v>
      </c>
      <c r="Y7" s="53" t="s">
        <v>19</v>
      </c>
      <c r="Z7" s="57" t="s">
        <v>0</v>
      </c>
      <c r="AA7" s="59" t="s">
        <v>4</v>
      </c>
      <c r="AB7" s="59" t="s">
        <v>50</v>
      </c>
      <c r="AC7" s="59"/>
      <c r="AD7" s="67" t="s">
        <v>7</v>
      </c>
      <c r="AE7" s="4"/>
      <c r="AF7" s="29" t="s">
        <v>4</v>
      </c>
      <c r="AG7" s="4" t="s">
        <v>1</v>
      </c>
      <c r="AH7" s="67" t="s">
        <v>7</v>
      </c>
    </row>
    <row r="8" spans="1:34" s="3" customFormat="1" ht="22.9" customHeight="1" x14ac:dyDescent="0.25">
      <c r="A8" s="63"/>
      <c r="B8" s="52"/>
      <c r="C8" s="52"/>
      <c r="D8" s="52"/>
      <c r="E8" s="53"/>
      <c r="F8" s="53"/>
      <c r="G8" s="13" t="s">
        <v>2</v>
      </c>
      <c r="H8" s="26" t="s">
        <v>2</v>
      </c>
      <c r="I8" s="5"/>
      <c r="J8" s="58"/>
      <c r="K8" s="57"/>
      <c r="L8" s="57"/>
      <c r="M8" s="53"/>
      <c r="N8" s="53"/>
      <c r="O8" s="57"/>
      <c r="P8" s="59"/>
      <c r="Q8" s="13" t="s">
        <v>2</v>
      </c>
      <c r="R8" s="5" t="s">
        <v>3</v>
      </c>
      <c r="S8" s="67"/>
      <c r="T8" s="5"/>
      <c r="U8" s="58"/>
      <c r="V8" s="57"/>
      <c r="W8" s="57"/>
      <c r="X8" s="53"/>
      <c r="Y8" s="53"/>
      <c r="Z8" s="57"/>
      <c r="AA8" s="59"/>
      <c r="AB8" s="13" t="s">
        <v>2</v>
      </c>
      <c r="AC8" s="5" t="s">
        <v>3</v>
      </c>
      <c r="AD8" s="67"/>
      <c r="AE8" s="5"/>
      <c r="AF8" s="30" t="s">
        <v>3</v>
      </c>
      <c r="AG8" s="5" t="s">
        <v>3</v>
      </c>
      <c r="AH8" s="67"/>
    </row>
    <row r="9" spans="1:34" ht="18" customHeight="1" x14ac:dyDescent="0.25">
      <c r="A9" s="39"/>
      <c r="B9" s="32" t="s">
        <v>49</v>
      </c>
      <c r="D9" s="32" t="s">
        <v>63</v>
      </c>
      <c r="E9" s="35" t="s">
        <v>9</v>
      </c>
      <c r="F9" s="37" t="s">
        <v>12</v>
      </c>
      <c r="G9" s="14">
        <v>0.05</v>
      </c>
      <c r="H9" s="40">
        <v>0.05</v>
      </c>
      <c r="I9" s="8"/>
      <c r="J9" s="36">
        <v>5000</v>
      </c>
      <c r="K9" s="7">
        <v>500</v>
      </c>
      <c r="L9" s="8">
        <f>SUM(J9:K9)</f>
        <v>5500</v>
      </c>
      <c r="M9" s="8">
        <f>IF($F9="Basic / All Earnings",J9*$G9,IF(J9&lt;'Meta Data'!$H$5,0,IF(J9&lt;'Meta Data'!$H$6,(J9-'Meta Data'!$H$5)*$G9,('Meta Data'!$H$6-'Meta Data'!$H$5)*$G9)))</f>
        <v>250</v>
      </c>
      <c r="N9" s="8">
        <f>IF($F9="Basic / All Earnings",J9*$H9,IF(J9&lt;'Meta Data'!$H$5,0,IF(J9&lt;'Meta Data'!$H$6,(J9-'Meta Data'!$H$5)*$H9,('Meta Data'!$H$6-'Meta Data'!$H$5)*H9)))</f>
        <v>250</v>
      </c>
      <c r="O9" s="8">
        <f>IF($E9="Yes",L9-M9-'Meta Data'!$H$4,L9-'Meta Data'!$H$4)-IF($D9="Other",'Meta Data'!$H$6-'Meta Data'!$H$4,0)</f>
        <v>4492</v>
      </c>
      <c r="P9" s="8">
        <f>IF(O9&gt;0,O9*'Meta Data'!$H$2,0)</f>
        <v>619.89600000000007</v>
      </c>
      <c r="Q9" s="14">
        <v>0.5</v>
      </c>
      <c r="R9" s="8">
        <f>IF($E9="Yes",M9*'Meta Data'!$H$2*Q9,0)</f>
        <v>17.25</v>
      </c>
      <c r="S9" s="33">
        <f>L9+N9+P9+R9</f>
        <v>6387.1459999999997</v>
      </c>
      <c r="T9" s="8"/>
      <c r="U9" s="36">
        <v>5000</v>
      </c>
      <c r="V9" s="7">
        <v>500</v>
      </c>
      <c r="W9" s="8">
        <f>SUM(U9:V9)</f>
        <v>5500</v>
      </c>
      <c r="X9" s="8">
        <f>IF($F9="Basic / All Earnings",U9*$G9,IF(U9&lt;'Meta Data'!$I$5,0,IF(U9&lt;'Meta Data'!$I$6,(U9-'Meta Data'!$I$5)*$G9,('Meta Data'!$I$6-'Meta Data'!$I$5)*$G9)))</f>
        <v>250</v>
      </c>
      <c r="Y9" s="8">
        <f>IF($F9="Basic / All Earnings",U9*$H9,IF(U9&lt;'Meta Data'!$I$5,0,IF(U9&lt;'Meta Data'!$I$6,(U9-'Meta Data'!$I$5)*$H9,('Meta Data'!$I$6-'Meta Data'!$I$5)*$H9)))</f>
        <v>250</v>
      </c>
      <c r="Z9" s="8">
        <f>IF($E9="Yes",W9-X9-'Meta Data'!$I$4,W9-'Meta Data'!$I$4)-IF($D9="Other",'Meta Data'!$I$6-'Meta Data'!$I$4,0)</f>
        <v>4833</v>
      </c>
      <c r="AA9" s="8">
        <f>IF(Z9&gt;0,Z9*'Meta Data'!$I$2,0)</f>
        <v>724.94999999999993</v>
      </c>
      <c r="AB9" s="14">
        <v>0.5</v>
      </c>
      <c r="AC9" s="8">
        <f>IF($E9="Yes",X9*'Meta Data'!$I$2*AB9,0)</f>
        <v>18.75</v>
      </c>
      <c r="AD9" s="33">
        <f>W9+Y9+AA9+AC9</f>
        <v>6493.7</v>
      </c>
      <c r="AE9" s="8"/>
      <c r="AF9" s="34">
        <f>AA9-P9</f>
        <v>105.05399999999986</v>
      </c>
      <c r="AG9" s="8">
        <f>AC9-R9</f>
        <v>1.5</v>
      </c>
      <c r="AH9" s="33">
        <f>AD9-S9</f>
        <v>106.55400000000009</v>
      </c>
    </row>
    <row r="10" spans="1:34" ht="18" customHeight="1" x14ac:dyDescent="0.25">
      <c r="A10" s="39"/>
      <c r="D10" s="32"/>
      <c r="E10" s="35"/>
      <c r="F10" s="37"/>
      <c r="G10" s="14"/>
      <c r="H10" s="40"/>
      <c r="I10" s="8"/>
      <c r="J10" s="36"/>
      <c r="L10" s="8">
        <f t="shared" ref="L10:L33" si="0">SUM(J10:K10)</f>
        <v>0</v>
      </c>
      <c r="M10" s="8">
        <f>IF($F10="Basic / All Earnings",J10*$G10,IF(J10&lt;'Meta Data'!$H$5,0,IF(J10&lt;'Meta Data'!$H$6,(J10-'Meta Data'!$H$5)*$G10,('Meta Data'!$H$6-'Meta Data'!$H$5)*$G10)))</f>
        <v>0</v>
      </c>
      <c r="N10" s="8">
        <f>IF($F10="Basic / All Earnings",J10*$H10,IF(J10&lt;'Meta Data'!$H$5,0,IF(J10&lt;'Meta Data'!$H$6,(J10-'Meta Data'!$H$5)*$H10,('Meta Data'!$H$6-'Meta Data'!$H$5)*H10)))</f>
        <v>0</v>
      </c>
      <c r="O10" s="8">
        <f>IF($E10="Yes",L10-M10-'Meta Data'!$H$4,L10-'Meta Data'!$H$4)-IF($D10="Other",'Meta Data'!$H$6-'Meta Data'!$H$4,0)</f>
        <v>-758</v>
      </c>
      <c r="P10" s="8">
        <f>IF(O10&gt;0,O10*'Meta Data'!$H$2,0)</f>
        <v>0</v>
      </c>
      <c r="Q10" s="14"/>
      <c r="R10" s="8">
        <f>IF($E10="Yes",M10*'Meta Data'!$H$2*Q10,0)</f>
        <v>0</v>
      </c>
      <c r="S10" s="33">
        <f t="shared" ref="S10:S33" si="1">L10+N10+P10+R10</f>
        <v>0</v>
      </c>
      <c r="T10" s="8"/>
      <c r="U10" s="36"/>
      <c r="W10" s="8">
        <f t="shared" ref="W10:W33" si="2">SUM(U10:V10)</f>
        <v>0</v>
      </c>
      <c r="X10" s="8">
        <f>IF($F10="Basic / All Earnings",U10*$G10,IF(U10&lt;'Meta Data'!$I$5,0,IF(U10&lt;'Meta Data'!$I$6,(U10-'Meta Data'!$I$5)*$G10,('Meta Data'!$I$6-'Meta Data'!$I$5)*$G10)))</f>
        <v>0</v>
      </c>
      <c r="Y10" s="8">
        <f>IF($F10="Basic / All Earnings",U10*$H10,IF(U10&lt;'Meta Data'!$I$5,0,IF(U10&lt;'Meta Data'!$I$6,(U10-'Meta Data'!$I$5)*$H10,('Meta Data'!$I$6-'Meta Data'!$I$5)*$H10)))</f>
        <v>0</v>
      </c>
      <c r="Z10" s="8">
        <f>IF($E10="Yes",W10-X10-'Meta Data'!$I$4,W10-'Meta Data'!$I$4)-IF($D10="Other",'Meta Data'!$I$6-'Meta Data'!$I$4,0)</f>
        <v>-417</v>
      </c>
      <c r="AA10" s="8">
        <f>IF(Z10&gt;0,Z10*'Meta Data'!$I$2,0)</f>
        <v>0</v>
      </c>
      <c r="AB10" s="14"/>
      <c r="AC10" s="8">
        <f>IF($E10="Yes",X10*'Meta Data'!$I$2*AB10,0)</f>
        <v>0</v>
      </c>
      <c r="AD10" s="33">
        <f t="shared" ref="AD10:AD33" si="3">W10+Y10+AA10+AC10</f>
        <v>0</v>
      </c>
      <c r="AE10" s="8"/>
      <c r="AF10" s="34">
        <f t="shared" ref="AF10:AF33" si="4">AA10-P10</f>
        <v>0</v>
      </c>
      <c r="AG10" s="8">
        <f t="shared" ref="AG10:AG33" si="5">AC10-R10</f>
        <v>0</v>
      </c>
      <c r="AH10" s="33">
        <f t="shared" ref="AH10:AH33" si="6">AD10-S10</f>
        <v>0</v>
      </c>
    </row>
    <row r="11" spans="1:34" ht="18" customHeight="1" x14ac:dyDescent="0.25">
      <c r="A11" s="39"/>
      <c r="D11" s="32"/>
      <c r="E11" s="35"/>
      <c r="F11" s="37"/>
      <c r="G11" s="14"/>
      <c r="H11" s="40"/>
      <c r="I11" s="8"/>
      <c r="J11" s="36"/>
      <c r="L11" s="8">
        <f t="shared" si="0"/>
        <v>0</v>
      </c>
      <c r="M11" s="8">
        <f>IF($F11="Basic / All Earnings",J11*$G11,IF(J11&lt;'Meta Data'!$H$5,0,IF(J11&lt;'Meta Data'!$H$6,(J11-'Meta Data'!$H$5)*$G11,('Meta Data'!$H$6-'Meta Data'!$H$5)*$G11)))</f>
        <v>0</v>
      </c>
      <c r="N11" s="8">
        <f>IF($F11="Basic / All Earnings",J11*$H11,IF(J11&lt;'Meta Data'!$H$5,0,IF(J11&lt;'Meta Data'!$H$6,(J11-'Meta Data'!$H$5)*$H11,('Meta Data'!$H$6-'Meta Data'!$H$5)*H11)))</f>
        <v>0</v>
      </c>
      <c r="O11" s="8">
        <f>IF($E11="Yes",L11-M11-'Meta Data'!$H$4,L11-'Meta Data'!$H$4)-IF($D11="Other",'Meta Data'!$H$6-'Meta Data'!$H$4,0)</f>
        <v>-758</v>
      </c>
      <c r="P11" s="8">
        <f>IF(O11&gt;0,O11*'Meta Data'!$H$2,0)</f>
        <v>0</v>
      </c>
      <c r="Q11" s="14"/>
      <c r="R11" s="8">
        <f>IF($E11="Yes",M11*'Meta Data'!$H$2*Q11,0)</f>
        <v>0</v>
      </c>
      <c r="S11" s="33">
        <f t="shared" si="1"/>
        <v>0</v>
      </c>
      <c r="T11" s="8"/>
      <c r="U11" s="36"/>
      <c r="W11" s="8">
        <f t="shared" si="2"/>
        <v>0</v>
      </c>
      <c r="X11" s="8">
        <f>IF($F11="Basic / All Earnings",U11*$G11,IF(U11&lt;'Meta Data'!$I$5,0,IF(U11&lt;'Meta Data'!$I$6,(U11-'Meta Data'!$I$5)*$G11,('Meta Data'!$I$6-'Meta Data'!$I$5)*$G11)))</f>
        <v>0</v>
      </c>
      <c r="Y11" s="8">
        <f>IF($F11="Basic / All Earnings",U11*$H11,IF(U11&lt;'Meta Data'!$I$5,0,IF(U11&lt;'Meta Data'!$I$6,(U11-'Meta Data'!$I$5)*$H11,('Meta Data'!$I$6-'Meta Data'!$I$5)*$H11)))</f>
        <v>0</v>
      </c>
      <c r="Z11" s="8">
        <f>IF($E11="Yes",W11-X11-'Meta Data'!$I$4,W11-'Meta Data'!$I$4)-IF($D11="Other",'Meta Data'!$I$6-'Meta Data'!$I$4,0)</f>
        <v>-417</v>
      </c>
      <c r="AA11" s="8">
        <f>IF(Z11&gt;0,Z11*'Meta Data'!$I$2,0)</f>
        <v>0</v>
      </c>
      <c r="AB11" s="14"/>
      <c r="AC11" s="8">
        <f>IF($E11="Yes",X11*'Meta Data'!$I$2*AB11,0)</f>
        <v>0</v>
      </c>
      <c r="AD11" s="33">
        <f t="shared" si="3"/>
        <v>0</v>
      </c>
      <c r="AE11" s="8"/>
      <c r="AF11" s="34">
        <f t="shared" si="4"/>
        <v>0</v>
      </c>
      <c r="AG11" s="8">
        <f t="shared" si="5"/>
        <v>0</v>
      </c>
      <c r="AH11" s="33">
        <f t="shared" si="6"/>
        <v>0</v>
      </c>
    </row>
    <row r="12" spans="1:34" ht="18" customHeight="1" x14ac:dyDescent="0.25">
      <c r="A12" s="39"/>
      <c r="D12" s="32"/>
      <c r="E12" s="35"/>
      <c r="F12" s="37"/>
      <c r="G12" s="14"/>
      <c r="H12" s="40"/>
      <c r="I12" s="8"/>
      <c r="J12" s="36"/>
      <c r="L12" s="8">
        <f t="shared" si="0"/>
        <v>0</v>
      </c>
      <c r="M12" s="8">
        <f>IF($F12="Basic / All Earnings",J12*$G12,IF(J12&lt;'Meta Data'!$H$5,0,IF(J12&lt;'Meta Data'!$H$6,(J12-'Meta Data'!$H$5)*$G12,('Meta Data'!$H$6-'Meta Data'!$H$5)*$G12)))</f>
        <v>0</v>
      </c>
      <c r="N12" s="8">
        <f>IF($F12="Basic / All Earnings",J12*$H12,IF(J12&lt;'Meta Data'!$H$5,0,IF(J12&lt;'Meta Data'!$H$6,(J12-'Meta Data'!$H$5)*$H12,('Meta Data'!$H$6-'Meta Data'!$H$5)*H12)))</f>
        <v>0</v>
      </c>
      <c r="O12" s="8">
        <f>IF($E12="Yes",L12-M12-'Meta Data'!$H$4,L12-'Meta Data'!$H$4)-IF($D12="Other",'Meta Data'!$H$6-'Meta Data'!$H$4,0)</f>
        <v>-758</v>
      </c>
      <c r="P12" s="8">
        <f>IF(O12&gt;0,O12*'Meta Data'!$H$2,0)</f>
        <v>0</v>
      </c>
      <c r="Q12" s="14"/>
      <c r="R12" s="8">
        <f>IF($E12="Yes",M12*'Meta Data'!$H$2*Q12,0)</f>
        <v>0</v>
      </c>
      <c r="S12" s="33">
        <f t="shared" si="1"/>
        <v>0</v>
      </c>
      <c r="T12" s="8"/>
      <c r="U12" s="36"/>
      <c r="W12" s="8">
        <f t="shared" si="2"/>
        <v>0</v>
      </c>
      <c r="X12" s="8">
        <f>IF($F12="Basic / All Earnings",U12*$G12,IF(U12&lt;'Meta Data'!$I$5,0,IF(U12&lt;'Meta Data'!$I$6,(U12-'Meta Data'!$I$5)*$G12,('Meta Data'!$I$6-'Meta Data'!$I$5)*$G12)))</f>
        <v>0</v>
      </c>
      <c r="Y12" s="8">
        <f>IF($F12="Basic / All Earnings",U12*$H12,IF(U12&lt;'Meta Data'!$I$5,0,IF(U12&lt;'Meta Data'!$I$6,(U12-'Meta Data'!$I$5)*$H12,('Meta Data'!$I$6-'Meta Data'!$I$5)*$H12)))</f>
        <v>0</v>
      </c>
      <c r="Z12" s="8">
        <f>IF($E12="Yes",W12-X12-'Meta Data'!$I$4,W12-'Meta Data'!$I$4)-IF($D12="Other",'Meta Data'!$I$6-'Meta Data'!$I$4,0)</f>
        <v>-417</v>
      </c>
      <c r="AA12" s="8">
        <f>IF(Z12&gt;0,Z12*'Meta Data'!$I$2,0)</f>
        <v>0</v>
      </c>
      <c r="AB12" s="14"/>
      <c r="AC12" s="8">
        <f>IF($E12="Yes",X12*'Meta Data'!$I$2*AB12,0)</f>
        <v>0</v>
      </c>
      <c r="AD12" s="33">
        <f t="shared" si="3"/>
        <v>0</v>
      </c>
      <c r="AE12" s="8"/>
      <c r="AF12" s="34">
        <f t="shared" si="4"/>
        <v>0</v>
      </c>
      <c r="AG12" s="8">
        <f t="shared" si="5"/>
        <v>0</v>
      </c>
      <c r="AH12" s="33">
        <f t="shared" si="6"/>
        <v>0</v>
      </c>
    </row>
    <row r="13" spans="1:34" ht="18" customHeight="1" x14ac:dyDescent="0.25">
      <c r="A13" s="39"/>
      <c r="D13" s="32"/>
      <c r="E13" s="35"/>
      <c r="F13" s="37"/>
      <c r="G13" s="14"/>
      <c r="H13" s="40"/>
      <c r="I13" s="8"/>
      <c r="J13" s="36"/>
      <c r="L13" s="8">
        <f t="shared" si="0"/>
        <v>0</v>
      </c>
      <c r="M13" s="8">
        <f>IF($F13="Basic / All Earnings",J13*$G13,IF(J13&lt;'Meta Data'!$H$5,0,IF(J13&lt;'Meta Data'!$H$6,(J13-'Meta Data'!$H$5)*$G13,('Meta Data'!$H$6-'Meta Data'!$H$5)*$G13)))</f>
        <v>0</v>
      </c>
      <c r="N13" s="8">
        <f>IF($F13="Basic / All Earnings",J13*$H13,IF(J13&lt;'Meta Data'!$H$5,0,IF(J13&lt;'Meta Data'!$H$6,(J13-'Meta Data'!$H$5)*$H13,('Meta Data'!$H$6-'Meta Data'!$H$5)*H13)))</f>
        <v>0</v>
      </c>
      <c r="O13" s="8">
        <f>IF($E13="Yes",L13-M13-'Meta Data'!$H$4,L13-'Meta Data'!$H$4)-IF($D13="Other",'Meta Data'!$H$6-'Meta Data'!$H$4,0)</f>
        <v>-758</v>
      </c>
      <c r="P13" s="8">
        <f>IF(O13&gt;0,O13*'Meta Data'!$H$2,0)</f>
        <v>0</v>
      </c>
      <c r="Q13" s="14"/>
      <c r="R13" s="8">
        <f>IF($E13="Yes",M13*'Meta Data'!$H$2*Q13,0)</f>
        <v>0</v>
      </c>
      <c r="S13" s="33">
        <f t="shared" si="1"/>
        <v>0</v>
      </c>
      <c r="T13" s="8"/>
      <c r="U13" s="36"/>
      <c r="W13" s="8">
        <f t="shared" si="2"/>
        <v>0</v>
      </c>
      <c r="X13" s="8">
        <f>IF($F13="Basic / All Earnings",U13*$G13,IF(U13&lt;'Meta Data'!$I$5,0,IF(U13&lt;'Meta Data'!$I$6,(U13-'Meta Data'!$I$5)*$G13,('Meta Data'!$I$6-'Meta Data'!$I$5)*$G13)))</f>
        <v>0</v>
      </c>
      <c r="Y13" s="8">
        <f>IF($F13="Basic / All Earnings",U13*$H13,IF(U13&lt;'Meta Data'!$I$5,0,IF(U13&lt;'Meta Data'!$I$6,(U13-'Meta Data'!$I$5)*$H13,('Meta Data'!$I$6-'Meta Data'!$I$5)*$H13)))</f>
        <v>0</v>
      </c>
      <c r="Z13" s="8">
        <f>IF($E13="Yes",W13-X13-'Meta Data'!$I$4,W13-'Meta Data'!$I$4)-IF($D13="Other",'Meta Data'!$I$6-'Meta Data'!$I$4,0)</f>
        <v>-417</v>
      </c>
      <c r="AA13" s="8">
        <f>IF(Z13&gt;0,Z13*'Meta Data'!$I$2,0)</f>
        <v>0</v>
      </c>
      <c r="AB13" s="14"/>
      <c r="AC13" s="8">
        <f>IF($E13="Yes",X13*'Meta Data'!$I$2*AB13,0)</f>
        <v>0</v>
      </c>
      <c r="AD13" s="33">
        <f t="shared" si="3"/>
        <v>0</v>
      </c>
      <c r="AE13" s="8"/>
      <c r="AF13" s="34">
        <f t="shared" si="4"/>
        <v>0</v>
      </c>
      <c r="AG13" s="8">
        <f t="shared" si="5"/>
        <v>0</v>
      </c>
      <c r="AH13" s="33">
        <f t="shared" si="6"/>
        <v>0</v>
      </c>
    </row>
    <row r="14" spans="1:34" ht="18" customHeight="1" x14ac:dyDescent="0.25">
      <c r="A14" s="39"/>
      <c r="D14" s="32"/>
      <c r="E14" s="35"/>
      <c r="F14" s="37"/>
      <c r="G14" s="14"/>
      <c r="H14" s="40"/>
      <c r="I14" s="8"/>
      <c r="J14" s="36"/>
      <c r="L14" s="8">
        <f t="shared" si="0"/>
        <v>0</v>
      </c>
      <c r="M14" s="8">
        <f>IF($F14="Basic / All Earnings",J14*$G14,IF(J14&lt;'Meta Data'!$H$5,0,IF(J14&lt;'Meta Data'!$H$6,(J14-'Meta Data'!$H$5)*$G14,('Meta Data'!$H$6-'Meta Data'!$H$5)*$G14)))</f>
        <v>0</v>
      </c>
      <c r="N14" s="8">
        <f>IF($F14="Basic / All Earnings",J14*$H14,IF(J14&lt;'Meta Data'!$H$5,0,IF(J14&lt;'Meta Data'!$H$6,(J14-'Meta Data'!$H$5)*$H14,('Meta Data'!$H$6-'Meta Data'!$H$5)*H14)))</f>
        <v>0</v>
      </c>
      <c r="O14" s="8">
        <f>IF($E14="Yes",L14-M14-'Meta Data'!$H$4,L14-'Meta Data'!$H$4)-IF($D14="Other",'Meta Data'!$H$6-'Meta Data'!$H$4,0)</f>
        <v>-758</v>
      </c>
      <c r="P14" s="8">
        <f>IF(O14&gt;0,O14*'Meta Data'!$H$2,0)</f>
        <v>0</v>
      </c>
      <c r="Q14" s="14"/>
      <c r="R14" s="8">
        <f>IF($E14="Yes",M14*'Meta Data'!$H$2*Q14,0)</f>
        <v>0</v>
      </c>
      <c r="S14" s="33">
        <f t="shared" si="1"/>
        <v>0</v>
      </c>
      <c r="T14" s="8"/>
      <c r="U14" s="36"/>
      <c r="W14" s="8">
        <f t="shared" si="2"/>
        <v>0</v>
      </c>
      <c r="X14" s="8">
        <f>IF($F14="Basic / All Earnings",U14*$G14,IF(U14&lt;'Meta Data'!$I$5,0,IF(U14&lt;'Meta Data'!$I$6,(U14-'Meta Data'!$I$5)*$G14,('Meta Data'!$I$6-'Meta Data'!$I$5)*$G14)))</f>
        <v>0</v>
      </c>
      <c r="Y14" s="8">
        <f>IF($F14="Basic / All Earnings",U14*$H14,IF(U14&lt;'Meta Data'!$I$5,0,IF(U14&lt;'Meta Data'!$I$6,(U14-'Meta Data'!$I$5)*$H14,('Meta Data'!$I$6-'Meta Data'!$I$5)*$H14)))</f>
        <v>0</v>
      </c>
      <c r="Z14" s="8">
        <f>IF($E14="Yes",W14-X14-'Meta Data'!$I$4,W14-'Meta Data'!$I$4)-IF($D14="Other",'Meta Data'!$I$6-'Meta Data'!$I$4,0)</f>
        <v>-417</v>
      </c>
      <c r="AA14" s="8">
        <f>IF(Z14&gt;0,Z14*'Meta Data'!$I$2,0)</f>
        <v>0</v>
      </c>
      <c r="AB14" s="14"/>
      <c r="AC14" s="8">
        <f>IF($E14="Yes",X14*'Meta Data'!$I$2*AB14,0)</f>
        <v>0</v>
      </c>
      <c r="AD14" s="33">
        <f t="shared" si="3"/>
        <v>0</v>
      </c>
      <c r="AE14" s="8"/>
      <c r="AF14" s="34">
        <f t="shared" si="4"/>
        <v>0</v>
      </c>
      <c r="AG14" s="8">
        <f t="shared" si="5"/>
        <v>0</v>
      </c>
      <c r="AH14" s="33">
        <f t="shared" si="6"/>
        <v>0</v>
      </c>
    </row>
    <row r="15" spans="1:34" ht="18" customHeight="1" x14ac:dyDescent="0.25">
      <c r="A15" s="39"/>
      <c r="D15" s="32"/>
      <c r="E15" s="35"/>
      <c r="F15" s="37"/>
      <c r="G15" s="14"/>
      <c r="H15" s="40"/>
      <c r="I15" s="8"/>
      <c r="J15" s="36"/>
      <c r="L15" s="8">
        <f t="shared" si="0"/>
        <v>0</v>
      </c>
      <c r="M15" s="8">
        <f>IF($F15="Basic / All Earnings",J15*$G15,IF(J15&lt;'Meta Data'!$H$5,0,IF(J15&lt;'Meta Data'!$H$6,(J15-'Meta Data'!$H$5)*$G15,('Meta Data'!$H$6-'Meta Data'!$H$5)*$G15)))</f>
        <v>0</v>
      </c>
      <c r="N15" s="8">
        <f>IF($F15="Basic / All Earnings",J15*$H15,IF(J15&lt;'Meta Data'!$H$5,0,IF(J15&lt;'Meta Data'!$H$6,(J15-'Meta Data'!$H$5)*$H15,('Meta Data'!$H$6-'Meta Data'!$H$5)*H15)))</f>
        <v>0</v>
      </c>
      <c r="O15" s="8">
        <f>IF($E15="Yes",L15-M15-'Meta Data'!$H$4,L15-'Meta Data'!$H$4)-IF($D15="Other",'Meta Data'!$H$6-'Meta Data'!$H$4,0)</f>
        <v>-758</v>
      </c>
      <c r="P15" s="8">
        <f>IF(O15&gt;0,O15*'Meta Data'!$H$2,0)</f>
        <v>0</v>
      </c>
      <c r="Q15" s="14"/>
      <c r="R15" s="8">
        <f>IF($E15="Yes",M15*'Meta Data'!$H$2*Q15,0)</f>
        <v>0</v>
      </c>
      <c r="S15" s="33">
        <f t="shared" si="1"/>
        <v>0</v>
      </c>
      <c r="T15" s="8"/>
      <c r="U15" s="36"/>
      <c r="W15" s="8">
        <f t="shared" si="2"/>
        <v>0</v>
      </c>
      <c r="X15" s="8">
        <f>IF($F15="Basic / All Earnings",U15*$G15,IF(U15&lt;'Meta Data'!$I$5,0,IF(U15&lt;'Meta Data'!$I$6,(U15-'Meta Data'!$I$5)*$G15,('Meta Data'!$I$6-'Meta Data'!$I$5)*$G15)))</f>
        <v>0</v>
      </c>
      <c r="Y15" s="8">
        <f>IF($F15="Basic / All Earnings",U15*$H15,IF(U15&lt;'Meta Data'!$I$5,0,IF(U15&lt;'Meta Data'!$I$6,(U15-'Meta Data'!$I$5)*$H15,('Meta Data'!$I$6-'Meta Data'!$I$5)*$H15)))</f>
        <v>0</v>
      </c>
      <c r="Z15" s="8">
        <f>IF($E15="Yes",W15-X15-'Meta Data'!$I$4,W15-'Meta Data'!$I$4)-IF($D15="Other",'Meta Data'!$I$6-'Meta Data'!$I$4,0)</f>
        <v>-417</v>
      </c>
      <c r="AA15" s="8">
        <f>IF(Z15&gt;0,Z15*'Meta Data'!$I$2,0)</f>
        <v>0</v>
      </c>
      <c r="AB15" s="14"/>
      <c r="AC15" s="8">
        <f>IF($E15="Yes",X15*'Meta Data'!$I$2*AB15,0)</f>
        <v>0</v>
      </c>
      <c r="AD15" s="33">
        <f t="shared" si="3"/>
        <v>0</v>
      </c>
      <c r="AE15" s="8"/>
      <c r="AF15" s="34">
        <f t="shared" si="4"/>
        <v>0</v>
      </c>
      <c r="AG15" s="8">
        <f t="shared" si="5"/>
        <v>0</v>
      </c>
      <c r="AH15" s="33">
        <f t="shared" si="6"/>
        <v>0</v>
      </c>
    </row>
    <row r="16" spans="1:34" ht="18" customHeight="1" x14ac:dyDescent="0.25">
      <c r="A16" s="39"/>
      <c r="D16" s="32"/>
      <c r="E16" s="35"/>
      <c r="F16" s="37"/>
      <c r="G16" s="14"/>
      <c r="H16" s="40"/>
      <c r="I16" s="8"/>
      <c r="J16" s="36"/>
      <c r="L16" s="8">
        <f t="shared" si="0"/>
        <v>0</v>
      </c>
      <c r="M16" s="8">
        <f>IF($F16="Basic / All Earnings",J16*$G16,IF(J16&lt;'Meta Data'!$H$5,0,IF(J16&lt;'Meta Data'!$H$6,(J16-'Meta Data'!$H$5)*$G16,('Meta Data'!$H$6-'Meta Data'!$H$5)*$G16)))</f>
        <v>0</v>
      </c>
      <c r="N16" s="8">
        <f>IF($F16="Basic / All Earnings",J16*$H16,IF(J16&lt;'Meta Data'!$H$5,0,IF(J16&lt;'Meta Data'!$H$6,(J16-'Meta Data'!$H$5)*$H16,('Meta Data'!$H$6-'Meta Data'!$H$5)*H16)))</f>
        <v>0</v>
      </c>
      <c r="O16" s="8">
        <f>IF($E16="Yes",L16-M16-'Meta Data'!$H$4,L16-'Meta Data'!$H$4)-IF($D16="Other",'Meta Data'!$H$6-'Meta Data'!$H$4,0)</f>
        <v>-758</v>
      </c>
      <c r="P16" s="8">
        <f>IF(O16&gt;0,O16*'Meta Data'!$H$2,0)</f>
        <v>0</v>
      </c>
      <c r="Q16" s="14"/>
      <c r="R16" s="8">
        <f>IF($E16="Yes",M16*'Meta Data'!$H$2*Q16,0)</f>
        <v>0</v>
      </c>
      <c r="S16" s="33">
        <f t="shared" si="1"/>
        <v>0</v>
      </c>
      <c r="T16" s="8"/>
      <c r="U16" s="36"/>
      <c r="W16" s="8">
        <f t="shared" si="2"/>
        <v>0</v>
      </c>
      <c r="X16" s="8">
        <f>IF($F16="Basic / All Earnings",U16*$G16,IF(U16&lt;'Meta Data'!$I$5,0,IF(U16&lt;'Meta Data'!$I$6,(U16-'Meta Data'!$I$5)*$G16,('Meta Data'!$I$6-'Meta Data'!$I$5)*$G16)))</f>
        <v>0</v>
      </c>
      <c r="Y16" s="8">
        <f>IF($F16="Basic / All Earnings",U16*$H16,IF(U16&lt;'Meta Data'!$I$5,0,IF(U16&lt;'Meta Data'!$I$6,(U16-'Meta Data'!$I$5)*$H16,('Meta Data'!$I$6-'Meta Data'!$I$5)*$H16)))</f>
        <v>0</v>
      </c>
      <c r="Z16" s="8">
        <f>IF($E16="Yes",W16-X16-'Meta Data'!$I$4,W16-'Meta Data'!$I$4)-IF($D16="Other",'Meta Data'!$I$6-'Meta Data'!$I$4,0)</f>
        <v>-417</v>
      </c>
      <c r="AA16" s="8">
        <f>IF(Z16&gt;0,Z16*'Meta Data'!$I$2,0)</f>
        <v>0</v>
      </c>
      <c r="AB16" s="14"/>
      <c r="AC16" s="8">
        <f>IF($E16="Yes",X16*'Meta Data'!$I$2*AB16,0)</f>
        <v>0</v>
      </c>
      <c r="AD16" s="33">
        <f t="shared" si="3"/>
        <v>0</v>
      </c>
      <c r="AE16" s="8"/>
      <c r="AF16" s="34">
        <f t="shared" si="4"/>
        <v>0</v>
      </c>
      <c r="AG16" s="8">
        <f t="shared" si="5"/>
        <v>0</v>
      </c>
      <c r="AH16" s="33">
        <f t="shared" si="6"/>
        <v>0</v>
      </c>
    </row>
    <row r="17" spans="1:34" ht="18" customHeight="1" x14ac:dyDescent="0.25">
      <c r="A17" s="39"/>
      <c r="D17" s="32"/>
      <c r="E17" s="35"/>
      <c r="F17" s="37"/>
      <c r="G17" s="14"/>
      <c r="H17" s="40"/>
      <c r="I17" s="8"/>
      <c r="J17" s="36"/>
      <c r="L17" s="8">
        <f t="shared" si="0"/>
        <v>0</v>
      </c>
      <c r="M17" s="8">
        <f>IF($F17="Basic / All Earnings",J17*$G17,IF(J17&lt;'Meta Data'!$H$5,0,IF(J17&lt;'Meta Data'!$H$6,(J17-'Meta Data'!$H$5)*$G17,('Meta Data'!$H$6-'Meta Data'!$H$5)*$G17)))</f>
        <v>0</v>
      </c>
      <c r="N17" s="8">
        <f>IF($F17="Basic / All Earnings",J17*$H17,IF(J17&lt;'Meta Data'!$H$5,0,IF(J17&lt;'Meta Data'!$H$6,(J17-'Meta Data'!$H$5)*$H17,('Meta Data'!$H$6-'Meta Data'!$H$5)*H17)))</f>
        <v>0</v>
      </c>
      <c r="O17" s="8">
        <f>IF($E17="Yes",L17-M17-'Meta Data'!$H$4,L17-'Meta Data'!$H$4)-IF($D17="Other",'Meta Data'!$H$6-'Meta Data'!$H$4,0)</f>
        <v>-758</v>
      </c>
      <c r="P17" s="8">
        <f>IF(O17&gt;0,O17*'Meta Data'!$H$2,0)</f>
        <v>0</v>
      </c>
      <c r="Q17" s="14"/>
      <c r="R17" s="8">
        <f>IF($E17="Yes",M17*'Meta Data'!$H$2*Q17,0)</f>
        <v>0</v>
      </c>
      <c r="S17" s="33">
        <f t="shared" si="1"/>
        <v>0</v>
      </c>
      <c r="T17" s="8"/>
      <c r="U17" s="36"/>
      <c r="W17" s="8">
        <f t="shared" si="2"/>
        <v>0</v>
      </c>
      <c r="X17" s="8">
        <f>IF($F17="Basic / All Earnings",U17*$G17,IF(U17&lt;'Meta Data'!$I$5,0,IF(U17&lt;'Meta Data'!$I$6,(U17-'Meta Data'!$I$5)*$G17,('Meta Data'!$I$6-'Meta Data'!$I$5)*$G17)))</f>
        <v>0</v>
      </c>
      <c r="Y17" s="8">
        <f>IF($F17="Basic / All Earnings",U17*$H17,IF(U17&lt;'Meta Data'!$I$5,0,IF(U17&lt;'Meta Data'!$I$6,(U17-'Meta Data'!$I$5)*$H17,('Meta Data'!$I$6-'Meta Data'!$I$5)*$H17)))</f>
        <v>0</v>
      </c>
      <c r="Z17" s="8">
        <f>IF($E17="Yes",W17-X17-'Meta Data'!$I$4,W17-'Meta Data'!$I$4)-IF($D17="Other",'Meta Data'!$I$6-'Meta Data'!$I$4,0)</f>
        <v>-417</v>
      </c>
      <c r="AA17" s="8">
        <f>IF(Z17&gt;0,Z17*'Meta Data'!$I$2,0)</f>
        <v>0</v>
      </c>
      <c r="AB17" s="14"/>
      <c r="AC17" s="8">
        <f>IF($E17="Yes",X17*'Meta Data'!$I$2*AB17,0)</f>
        <v>0</v>
      </c>
      <c r="AD17" s="33">
        <f t="shared" si="3"/>
        <v>0</v>
      </c>
      <c r="AE17" s="8"/>
      <c r="AF17" s="34">
        <f t="shared" si="4"/>
        <v>0</v>
      </c>
      <c r="AG17" s="8">
        <f t="shared" si="5"/>
        <v>0</v>
      </c>
      <c r="AH17" s="33">
        <f t="shared" si="6"/>
        <v>0</v>
      </c>
    </row>
    <row r="18" spans="1:34" ht="18" customHeight="1" x14ac:dyDescent="0.25">
      <c r="A18" s="39"/>
      <c r="D18" s="32"/>
      <c r="E18" s="35"/>
      <c r="F18" s="37"/>
      <c r="G18" s="14"/>
      <c r="H18" s="40"/>
      <c r="I18" s="8"/>
      <c r="J18" s="36"/>
      <c r="L18" s="8">
        <f t="shared" si="0"/>
        <v>0</v>
      </c>
      <c r="M18" s="8">
        <f>IF($F18="Basic / All Earnings",J18*$G18,IF(J18&lt;'Meta Data'!$H$5,0,IF(J18&lt;'Meta Data'!$H$6,(J18-'Meta Data'!$H$5)*$G18,('Meta Data'!$H$6-'Meta Data'!$H$5)*$G18)))</f>
        <v>0</v>
      </c>
      <c r="N18" s="8">
        <f>IF($F18="Basic / All Earnings",J18*$H18,IF(J18&lt;'Meta Data'!$H$5,0,IF(J18&lt;'Meta Data'!$H$6,(J18-'Meta Data'!$H$5)*$H18,('Meta Data'!$H$6-'Meta Data'!$H$5)*H18)))</f>
        <v>0</v>
      </c>
      <c r="O18" s="8">
        <f>IF($E18="Yes",L18-M18-'Meta Data'!$H$4,L18-'Meta Data'!$H$4)-IF($D18="Other",'Meta Data'!$H$6-'Meta Data'!$H$4,0)</f>
        <v>-758</v>
      </c>
      <c r="P18" s="8">
        <f>IF(O18&gt;0,O18*'Meta Data'!$H$2,0)</f>
        <v>0</v>
      </c>
      <c r="Q18" s="14"/>
      <c r="R18" s="8">
        <f>IF($E18="Yes",M18*'Meta Data'!$H$2*Q18,0)</f>
        <v>0</v>
      </c>
      <c r="S18" s="33">
        <f t="shared" si="1"/>
        <v>0</v>
      </c>
      <c r="T18" s="8"/>
      <c r="U18" s="36"/>
      <c r="W18" s="8">
        <f t="shared" si="2"/>
        <v>0</v>
      </c>
      <c r="X18" s="8">
        <f>IF($F18="Basic / All Earnings",U18*$G18,IF(U18&lt;'Meta Data'!$I$5,0,IF(U18&lt;'Meta Data'!$I$6,(U18-'Meta Data'!$I$5)*$G18,('Meta Data'!$I$6-'Meta Data'!$I$5)*$G18)))</f>
        <v>0</v>
      </c>
      <c r="Y18" s="8">
        <f>IF($F18="Basic / All Earnings",U18*$H18,IF(U18&lt;'Meta Data'!$I$5,0,IF(U18&lt;'Meta Data'!$I$6,(U18-'Meta Data'!$I$5)*$H18,('Meta Data'!$I$6-'Meta Data'!$I$5)*$H18)))</f>
        <v>0</v>
      </c>
      <c r="Z18" s="8">
        <f>IF($E18="Yes",W18-X18-'Meta Data'!$I$4,W18-'Meta Data'!$I$4)-IF($D18="Other",'Meta Data'!$I$6-'Meta Data'!$I$4,0)</f>
        <v>-417</v>
      </c>
      <c r="AA18" s="8">
        <f>IF(Z18&gt;0,Z18*'Meta Data'!$I$2,0)</f>
        <v>0</v>
      </c>
      <c r="AB18" s="14"/>
      <c r="AC18" s="8">
        <f>IF($E18="Yes",X18*'Meta Data'!$I$2*AB18,0)</f>
        <v>0</v>
      </c>
      <c r="AD18" s="33">
        <f t="shared" si="3"/>
        <v>0</v>
      </c>
      <c r="AE18" s="8"/>
      <c r="AF18" s="34">
        <f t="shared" si="4"/>
        <v>0</v>
      </c>
      <c r="AG18" s="8">
        <f t="shared" si="5"/>
        <v>0</v>
      </c>
      <c r="AH18" s="33">
        <f t="shared" si="6"/>
        <v>0</v>
      </c>
    </row>
    <row r="19" spans="1:34" ht="18" customHeight="1" x14ac:dyDescent="0.25">
      <c r="A19" s="39"/>
      <c r="D19" s="32"/>
      <c r="E19" s="35"/>
      <c r="F19" s="37"/>
      <c r="G19" s="14"/>
      <c r="H19" s="40"/>
      <c r="I19" s="8"/>
      <c r="J19" s="36"/>
      <c r="L19" s="8">
        <f t="shared" si="0"/>
        <v>0</v>
      </c>
      <c r="M19" s="8">
        <f>IF($F19="Basic / All Earnings",J19*$G19,IF(J19&lt;'Meta Data'!$H$5,0,IF(J19&lt;'Meta Data'!$H$6,(J19-'Meta Data'!$H$5)*$G19,('Meta Data'!$H$6-'Meta Data'!$H$5)*$G19)))</f>
        <v>0</v>
      </c>
      <c r="N19" s="8">
        <f>IF($F19="Basic / All Earnings",J19*$H19,IF(J19&lt;'Meta Data'!$H$5,0,IF(J19&lt;'Meta Data'!$H$6,(J19-'Meta Data'!$H$5)*$H19,('Meta Data'!$H$6-'Meta Data'!$H$5)*H19)))</f>
        <v>0</v>
      </c>
      <c r="O19" s="8">
        <f>IF($E19="Yes",L19-M19-'Meta Data'!$H$4,L19-'Meta Data'!$H$4)-IF($D19="Other",'Meta Data'!$H$6-'Meta Data'!$H$4,0)</f>
        <v>-758</v>
      </c>
      <c r="P19" s="8">
        <f>IF(O19&gt;0,O19*'Meta Data'!$H$2,0)</f>
        <v>0</v>
      </c>
      <c r="Q19" s="14"/>
      <c r="R19" s="8">
        <f>IF($E19="Yes",M19*'Meta Data'!$H$2*Q19,0)</f>
        <v>0</v>
      </c>
      <c r="S19" s="33">
        <f t="shared" si="1"/>
        <v>0</v>
      </c>
      <c r="T19" s="8"/>
      <c r="U19" s="36"/>
      <c r="W19" s="8">
        <f t="shared" si="2"/>
        <v>0</v>
      </c>
      <c r="X19" s="8">
        <f>IF($F19="Basic / All Earnings",U19*$G19,IF(U19&lt;'Meta Data'!$I$5,0,IF(U19&lt;'Meta Data'!$I$6,(U19-'Meta Data'!$I$5)*$G19,('Meta Data'!$I$6-'Meta Data'!$I$5)*$G19)))</f>
        <v>0</v>
      </c>
      <c r="Y19" s="8">
        <f>IF($F19="Basic / All Earnings",U19*$H19,IF(U19&lt;'Meta Data'!$I$5,0,IF(U19&lt;'Meta Data'!$I$6,(U19-'Meta Data'!$I$5)*$H19,('Meta Data'!$I$6-'Meta Data'!$I$5)*$H19)))</f>
        <v>0</v>
      </c>
      <c r="Z19" s="8">
        <f>IF($E19="Yes",W19-X19-'Meta Data'!$I$4,W19-'Meta Data'!$I$4)-IF($D19="Other",'Meta Data'!$I$6-'Meta Data'!$I$4,0)</f>
        <v>-417</v>
      </c>
      <c r="AA19" s="8">
        <f>IF(Z19&gt;0,Z19*'Meta Data'!$I$2,0)</f>
        <v>0</v>
      </c>
      <c r="AB19" s="14"/>
      <c r="AC19" s="8">
        <f>IF($E19="Yes",X19*'Meta Data'!$I$2*AB19,0)</f>
        <v>0</v>
      </c>
      <c r="AD19" s="33">
        <f t="shared" si="3"/>
        <v>0</v>
      </c>
      <c r="AE19" s="8"/>
      <c r="AF19" s="34">
        <f t="shared" si="4"/>
        <v>0</v>
      </c>
      <c r="AG19" s="8">
        <f t="shared" si="5"/>
        <v>0</v>
      </c>
      <c r="AH19" s="33">
        <f t="shared" si="6"/>
        <v>0</v>
      </c>
    </row>
    <row r="20" spans="1:34" ht="18" customHeight="1" x14ac:dyDescent="0.25">
      <c r="A20" s="39"/>
      <c r="D20" s="32"/>
      <c r="E20" s="35"/>
      <c r="F20" s="37"/>
      <c r="G20" s="14"/>
      <c r="H20" s="40"/>
      <c r="I20" s="8"/>
      <c r="J20" s="36"/>
      <c r="L20" s="8">
        <f t="shared" si="0"/>
        <v>0</v>
      </c>
      <c r="M20" s="8">
        <f>IF($F20="Basic / All Earnings",J20*$G20,IF(J20&lt;'Meta Data'!$H$5,0,IF(J20&lt;'Meta Data'!$H$6,(J20-'Meta Data'!$H$5)*$G20,('Meta Data'!$H$6-'Meta Data'!$H$5)*$G20)))</f>
        <v>0</v>
      </c>
      <c r="N20" s="8">
        <f>IF($F20="Basic / All Earnings",J20*$H20,IF(J20&lt;'Meta Data'!$H$5,0,IF(J20&lt;'Meta Data'!$H$6,(J20-'Meta Data'!$H$5)*$H20,('Meta Data'!$H$6-'Meta Data'!$H$5)*H20)))</f>
        <v>0</v>
      </c>
      <c r="O20" s="8">
        <f>IF($E20="Yes",L20-M20-'Meta Data'!$H$4,L20-'Meta Data'!$H$4)-IF($D20="Other",'Meta Data'!$H$6-'Meta Data'!$H$4,0)</f>
        <v>-758</v>
      </c>
      <c r="P20" s="8">
        <f>IF(O20&gt;0,O20*'Meta Data'!$H$2,0)</f>
        <v>0</v>
      </c>
      <c r="Q20" s="14"/>
      <c r="R20" s="8">
        <f>IF($E20="Yes",M20*'Meta Data'!$H$2*Q20,0)</f>
        <v>0</v>
      </c>
      <c r="S20" s="33">
        <f t="shared" si="1"/>
        <v>0</v>
      </c>
      <c r="T20" s="8"/>
      <c r="U20" s="36"/>
      <c r="W20" s="8">
        <f t="shared" si="2"/>
        <v>0</v>
      </c>
      <c r="X20" s="8">
        <f>IF($F20="Basic / All Earnings",U20*$G20,IF(U20&lt;'Meta Data'!$I$5,0,IF(U20&lt;'Meta Data'!$I$6,(U20-'Meta Data'!$I$5)*$G20,('Meta Data'!$I$6-'Meta Data'!$I$5)*$G20)))</f>
        <v>0</v>
      </c>
      <c r="Y20" s="8">
        <f>IF($F20="Basic / All Earnings",U20*$H20,IF(U20&lt;'Meta Data'!$I$5,0,IF(U20&lt;'Meta Data'!$I$6,(U20-'Meta Data'!$I$5)*$H20,('Meta Data'!$I$6-'Meta Data'!$I$5)*$H20)))</f>
        <v>0</v>
      </c>
      <c r="Z20" s="8">
        <f>IF($E20="Yes",W20-X20-'Meta Data'!$I$4,W20-'Meta Data'!$I$4)-IF($D20="Other",'Meta Data'!$I$6-'Meta Data'!$I$4,0)</f>
        <v>-417</v>
      </c>
      <c r="AA20" s="8">
        <f>IF(Z20&gt;0,Z20*'Meta Data'!$I$2,0)</f>
        <v>0</v>
      </c>
      <c r="AB20" s="14"/>
      <c r="AC20" s="8">
        <f>IF($E20="Yes",X20*'Meta Data'!$I$2*AB20,0)</f>
        <v>0</v>
      </c>
      <c r="AD20" s="33">
        <f t="shared" si="3"/>
        <v>0</v>
      </c>
      <c r="AE20" s="8"/>
      <c r="AF20" s="34">
        <f t="shared" si="4"/>
        <v>0</v>
      </c>
      <c r="AG20" s="8">
        <f t="shared" si="5"/>
        <v>0</v>
      </c>
      <c r="AH20" s="33">
        <f t="shared" si="6"/>
        <v>0</v>
      </c>
    </row>
    <row r="21" spans="1:34" ht="18" customHeight="1" x14ac:dyDescent="0.25">
      <c r="A21" s="39"/>
      <c r="D21" s="32"/>
      <c r="E21" s="35"/>
      <c r="F21" s="37"/>
      <c r="G21" s="14"/>
      <c r="H21" s="40"/>
      <c r="I21" s="8"/>
      <c r="J21" s="36"/>
      <c r="L21" s="8">
        <f t="shared" si="0"/>
        <v>0</v>
      </c>
      <c r="M21" s="8">
        <f>IF($F21="Basic / All Earnings",J21*$G21,IF(J21&lt;'Meta Data'!$H$5,0,IF(J21&lt;'Meta Data'!$H$6,(J21-'Meta Data'!$H$5)*$G21,('Meta Data'!$H$6-'Meta Data'!$H$5)*$G21)))</f>
        <v>0</v>
      </c>
      <c r="N21" s="8">
        <f>IF($F21="Basic / All Earnings",J21*$H21,IF(J21&lt;'Meta Data'!$H$5,0,IF(J21&lt;'Meta Data'!$H$6,(J21-'Meta Data'!$H$5)*$H21,('Meta Data'!$H$6-'Meta Data'!$H$5)*H21)))</f>
        <v>0</v>
      </c>
      <c r="O21" s="8">
        <f>IF($E21="Yes",L21-M21-'Meta Data'!$H$4,L21-'Meta Data'!$H$4)-IF($D21="Other",'Meta Data'!$H$6-'Meta Data'!$H$4,0)</f>
        <v>-758</v>
      </c>
      <c r="P21" s="8">
        <f>IF(O21&gt;0,O21*'Meta Data'!$H$2,0)</f>
        <v>0</v>
      </c>
      <c r="Q21" s="14"/>
      <c r="R21" s="8">
        <f>IF($E21="Yes",M21*'Meta Data'!$H$2*Q21,0)</f>
        <v>0</v>
      </c>
      <c r="S21" s="33">
        <f t="shared" si="1"/>
        <v>0</v>
      </c>
      <c r="T21" s="8"/>
      <c r="U21" s="36"/>
      <c r="W21" s="8">
        <f t="shared" si="2"/>
        <v>0</v>
      </c>
      <c r="X21" s="8">
        <f>IF($F21="Basic / All Earnings",U21*$G21,IF(U21&lt;'Meta Data'!$I$5,0,IF(U21&lt;'Meta Data'!$I$6,(U21-'Meta Data'!$I$5)*$G21,('Meta Data'!$I$6-'Meta Data'!$I$5)*$G21)))</f>
        <v>0</v>
      </c>
      <c r="Y21" s="8">
        <f>IF($F21="Basic / All Earnings",U21*$H21,IF(U21&lt;'Meta Data'!$I$5,0,IF(U21&lt;'Meta Data'!$I$6,(U21-'Meta Data'!$I$5)*$H21,('Meta Data'!$I$6-'Meta Data'!$I$5)*$H21)))</f>
        <v>0</v>
      </c>
      <c r="Z21" s="8">
        <f>IF($E21="Yes",W21-X21-'Meta Data'!$I$4,W21-'Meta Data'!$I$4)-IF($D21="Other",'Meta Data'!$I$6-'Meta Data'!$I$4,0)</f>
        <v>-417</v>
      </c>
      <c r="AA21" s="8">
        <f>IF(Z21&gt;0,Z21*'Meta Data'!$I$2,0)</f>
        <v>0</v>
      </c>
      <c r="AB21" s="14"/>
      <c r="AC21" s="8">
        <f>IF($E21="Yes",X21*'Meta Data'!$I$2*AB21,0)</f>
        <v>0</v>
      </c>
      <c r="AD21" s="33">
        <f t="shared" si="3"/>
        <v>0</v>
      </c>
      <c r="AE21" s="8"/>
      <c r="AF21" s="34">
        <f t="shared" si="4"/>
        <v>0</v>
      </c>
      <c r="AG21" s="8">
        <f t="shared" si="5"/>
        <v>0</v>
      </c>
      <c r="AH21" s="33">
        <f t="shared" si="6"/>
        <v>0</v>
      </c>
    </row>
    <row r="22" spans="1:34" ht="18" customHeight="1" x14ac:dyDescent="0.25">
      <c r="A22" s="39"/>
      <c r="D22" s="32"/>
      <c r="E22" s="35"/>
      <c r="F22" s="37"/>
      <c r="G22" s="14"/>
      <c r="H22" s="40"/>
      <c r="I22" s="8"/>
      <c r="J22" s="36"/>
      <c r="L22" s="8">
        <f t="shared" si="0"/>
        <v>0</v>
      </c>
      <c r="M22" s="8">
        <f>IF($F22="Basic / All Earnings",J22*$G22,IF(J22&lt;'Meta Data'!$H$5,0,IF(J22&lt;'Meta Data'!$H$6,(J22-'Meta Data'!$H$5)*$G22,('Meta Data'!$H$6-'Meta Data'!$H$5)*$G22)))</f>
        <v>0</v>
      </c>
      <c r="N22" s="8">
        <f>IF($F22="Basic / All Earnings",J22*$H22,IF(J22&lt;'Meta Data'!$H$5,0,IF(J22&lt;'Meta Data'!$H$6,(J22-'Meta Data'!$H$5)*$H22,('Meta Data'!$H$6-'Meta Data'!$H$5)*H22)))</f>
        <v>0</v>
      </c>
      <c r="O22" s="8">
        <f>IF($E22="Yes",L22-M22-'Meta Data'!$H$4,L22-'Meta Data'!$H$4)-IF($D22="Other",'Meta Data'!$H$6-'Meta Data'!$H$4,0)</f>
        <v>-758</v>
      </c>
      <c r="P22" s="8">
        <f>IF(O22&gt;0,O22*'Meta Data'!$H$2,0)</f>
        <v>0</v>
      </c>
      <c r="Q22" s="14"/>
      <c r="R22" s="8">
        <f>IF($E22="Yes",M22*'Meta Data'!$H$2*Q22,0)</f>
        <v>0</v>
      </c>
      <c r="S22" s="33">
        <f t="shared" si="1"/>
        <v>0</v>
      </c>
      <c r="T22" s="8"/>
      <c r="U22" s="36"/>
      <c r="W22" s="8">
        <f t="shared" si="2"/>
        <v>0</v>
      </c>
      <c r="X22" s="8">
        <f>IF($F22="Basic / All Earnings",U22*$G22,IF(U22&lt;'Meta Data'!$I$5,0,IF(U22&lt;'Meta Data'!$I$6,(U22-'Meta Data'!$I$5)*$G22,('Meta Data'!$I$6-'Meta Data'!$I$5)*$G22)))</f>
        <v>0</v>
      </c>
      <c r="Y22" s="8">
        <f>IF($F22="Basic / All Earnings",U22*$H22,IF(U22&lt;'Meta Data'!$I$5,0,IF(U22&lt;'Meta Data'!$I$6,(U22-'Meta Data'!$I$5)*$H22,('Meta Data'!$I$6-'Meta Data'!$I$5)*$H22)))</f>
        <v>0</v>
      </c>
      <c r="Z22" s="8">
        <f>IF($E22="Yes",W22-X22-'Meta Data'!$I$4,W22-'Meta Data'!$I$4)-IF($D22="Other",'Meta Data'!$I$6-'Meta Data'!$I$4,0)</f>
        <v>-417</v>
      </c>
      <c r="AA22" s="8">
        <f>IF(Z22&gt;0,Z22*'Meta Data'!$I$2,0)</f>
        <v>0</v>
      </c>
      <c r="AB22" s="14"/>
      <c r="AC22" s="8">
        <f>IF($E22="Yes",X22*'Meta Data'!$I$2*AB22,0)</f>
        <v>0</v>
      </c>
      <c r="AD22" s="33">
        <f t="shared" si="3"/>
        <v>0</v>
      </c>
      <c r="AE22" s="8"/>
      <c r="AF22" s="34">
        <f t="shared" si="4"/>
        <v>0</v>
      </c>
      <c r="AG22" s="8">
        <f t="shared" si="5"/>
        <v>0</v>
      </c>
      <c r="AH22" s="33">
        <f t="shared" si="6"/>
        <v>0</v>
      </c>
    </row>
    <row r="23" spans="1:34" ht="18" customHeight="1" x14ac:dyDescent="0.25">
      <c r="A23" s="39"/>
      <c r="D23" s="32"/>
      <c r="E23" s="35"/>
      <c r="F23" s="37"/>
      <c r="G23" s="14"/>
      <c r="H23" s="40"/>
      <c r="I23" s="8"/>
      <c r="J23" s="36"/>
      <c r="L23" s="8">
        <f t="shared" si="0"/>
        <v>0</v>
      </c>
      <c r="M23" s="8">
        <f>IF($F23="Basic / All Earnings",J23*$G23,IF(J23&lt;'Meta Data'!$H$5,0,IF(J23&lt;'Meta Data'!$H$6,(J23-'Meta Data'!$H$5)*$G23,('Meta Data'!$H$6-'Meta Data'!$H$5)*$G23)))</f>
        <v>0</v>
      </c>
      <c r="N23" s="8">
        <f>IF($F23="Basic / All Earnings",J23*$H23,IF(J23&lt;'Meta Data'!$H$5,0,IF(J23&lt;'Meta Data'!$H$6,(J23-'Meta Data'!$H$5)*$H23,('Meta Data'!$H$6-'Meta Data'!$H$5)*H23)))</f>
        <v>0</v>
      </c>
      <c r="O23" s="8">
        <f>IF($E23="Yes",L23-M23-'Meta Data'!$H$4,L23-'Meta Data'!$H$4)-IF($D23="Other",'Meta Data'!$H$6-'Meta Data'!$H$4,0)</f>
        <v>-758</v>
      </c>
      <c r="P23" s="8">
        <f>IF(O23&gt;0,O23*'Meta Data'!$H$2,0)</f>
        <v>0</v>
      </c>
      <c r="Q23" s="14"/>
      <c r="R23" s="8">
        <f>IF($E23="Yes",M23*'Meta Data'!$H$2*Q23,0)</f>
        <v>0</v>
      </c>
      <c r="S23" s="33">
        <f t="shared" si="1"/>
        <v>0</v>
      </c>
      <c r="T23" s="8"/>
      <c r="U23" s="36"/>
      <c r="W23" s="8">
        <f t="shared" si="2"/>
        <v>0</v>
      </c>
      <c r="X23" s="8">
        <f>IF($F23="Basic / All Earnings",U23*$G23,IF(U23&lt;'Meta Data'!$I$5,0,IF(U23&lt;'Meta Data'!$I$6,(U23-'Meta Data'!$I$5)*$G23,('Meta Data'!$I$6-'Meta Data'!$I$5)*$G23)))</f>
        <v>0</v>
      </c>
      <c r="Y23" s="8">
        <f>IF($F23="Basic / All Earnings",U23*$H23,IF(U23&lt;'Meta Data'!$I$5,0,IF(U23&lt;'Meta Data'!$I$6,(U23-'Meta Data'!$I$5)*$H23,('Meta Data'!$I$6-'Meta Data'!$I$5)*$H23)))</f>
        <v>0</v>
      </c>
      <c r="Z23" s="8">
        <f>IF($E23="Yes",W23-X23-'Meta Data'!$I$4,W23-'Meta Data'!$I$4)-IF($D23="Other",'Meta Data'!$I$6-'Meta Data'!$I$4,0)</f>
        <v>-417</v>
      </c>
      <c r="AA23" s="8">
        <f>IF(Z23&gt;0,Z23*'Meta Data'!$I$2,0)</f>
        <v>0</v>
      </c>
      <c r="AB23" s="14"/>
      <c r="AC23" s="8">
        <f>IF($E23="Yes",X23*'Meta Data'!$I$2*AB23,0)</f>
        <v>0</v>
      </c>
      <c r="AD23" s="33">
        <f t="shared" si="3"/>
        <v>0</v>
      </c>
      <c r="AE23" s="8"/>
      <c r="AF23" s="34">
        <f t="shared" si="4"/>
        <v>0</v>
      </c>
      <c r="AG23" s="8">
        <f t="shared" si="5"/>
        <v>0</v>
      </c>
      <c r="AH23" s="33">
        <f t="shared" si="6"/>
        <v>0</v>
      </c>
    </row>
    <row r="24" spans="1:34" ht="18" customHeight="1" x14ac:dyDescent="0.25">
      <c r="A24" s="39"/>
      <c r="D24" s="32"/>
      <c r="E24" s="35"/>
      <c r="F24" s="37"/>
      <c r="G24" s="14"/>
      <c r="H24" s="40"/>
      <c r="I24" s="8"/>
      <c r="J24" s="36"/>
      <c r="L24" s="8">
        <f t="shared" si="0"/>
        <v>0</v>
      </c>
      <c r="M24" s="8">
        <f>IF($F24="Basic / All Earnings",J24*$G24,IF(J24&lt;'Meta Data'!$H$5,0,IF(J24&lt;'Meta Data'!$H$6,(J24-'Meta Data'!$H$5)*$G24,('Meta Data'!$H$6-'Meta Data'!$H$5)*$G24)))</f>
        <v>0</v>
      </c>
      <c r="N24" s="8">
        <f>IF($F24="Basic / All Earnings",J24*$H24,IF(J24&lt;'Meta Data'!$H$5,0,IF(J24&lt;'Meta Data'!$H$6,(J24-'Meta Data'!$H$5)*$H24,('Meta Data'!$H$6-'Meta Data'!$H$5)*H24)))</f>
        <v>0</v>
      </c>
      <c r="O24" s="8">
        <f>IF($E24="Yes",L24-M24-'Meta Data'!$H$4,L24-'Meta Data'!$H$4)-IF($D24="Other",'Meta Data'!$H$6-'Meta Data'!$H$4,0)</f>
        <v>-758</v>
      </c>
      <c r="P24" s="8">
        <f>IF(O24&gt;0,O24*'Meta Data'!$H$2,0)</f>
        <v>0</v>
      </c>
      <c r="Q24" s="14"/>
      <c r="R24" s="8">
        <f>IF($E24="Yes",M24*'Meta Data'!$H$2*Q24,0)</f>
        <v>0</v>
      </c>
      <c r="S24" s="33">
        <f t="shared" si="1"/>
        <v>0</v>
      </c>
      <c r="T24" s="8"/>
      <c r="U24" s="36"/>
      <c r="W24" s="8">
        <f t="shared" si="2"/>
        <v>0</v>
      </c>
      <c r="X24" s="8">
        <f>IF($F24="Basic / All Earnings",U24*$G24,IF(U24&lt;'Meta Data'!$I$5,0,IF(U24&lt;'Meta Data'!$I$6,(U24-'Meta Data'!$I$5)*$G24,('Meta Data'!$I$6-'Meta Data'!$I$5)*$G24)))</f>
        <v>0</v>
      </c>
      <c r="Y24" s="8">
        <f>IF($F24="Basic / All Earnings",U24*$H24,IF(U24&lt;'Meta Data'!$I$5,0,IF(U24&lt;'Meta Data'!$I$6,(U24-'Meta Data'!$I$5)*$H24,('Meta Data'!$I$6-'Meta Data'!$I$5)*$H24)))</f>
        <v>0</v>
      </c>
      <c r="Z24" s="8">
        <f>IF($E24="Yes",W24-X24-'Meta Data'!$I$4,W24-'Meta Data'!$I$4)-IF($D24="Other",'Meta Data'!$I$6-'Meta Data'!$I$4,0)</f>
        <v>-417</v>
      </c>
      <c r="AA24" s="8">
        <f>IF(Z24&gt;0,Z24*'Meta Data'!$I$2,0)</f>
        <v>0</v>
      </c>
      <c r="AB24" s="14"/>
      <c r="AC24" s="8">
        <f>IF($E24="Yes",X24*'Meta Data'!$I$2*AB24,0)</f>
        <v>0</v>
      </c>
      <c r="AD24" s="33">
        <f t="shared" si="3"/>
        <v>0</v>
      </c>
      <c r="AE24" s="8"/>
      <c r="AF24" s="34">
        <f t="shared" si="4"/>
        <v>0</v>
      </c>
      <c r="AG24" s="8">
        <f t="shared" si="5"/>
        <v>0</v>
      </c>
      <c r="AH24" s="33">
        <f t="shared" si="6"/>
        <v>0</v>
      </c>
    </row>
    <row r="25" spans="1:34" ht="18" customHeight="1" x14ac:dyDescent="0.25">
      <c r="A25" s="39"/>
      <c r="D25" s="32"/>
      <c r="E25" s="35"/>
      <c r="F25" s="37"/>
      <c r="G25" s="14"/>
      <c r="H25" s="40"/>
      <c r="I25" s="8"/>
      <c r="J25" s="36"/>
      <c r="L25" s="8">
        <f t="shared" si="0"/>
        <v>0</v>
      </c>
      <c r="M25" s="8">
        <f>IF($F25="Basic / All Earnings",J25*$G25,IF(J25&lt;'Meta Data'!$H$5,0,IF(J25&lt;'Meta Data'!$H$6,(J25-'Meta Data'!$H$5)*$G25,('Meta Data'!$H$6-'Meta Data'!$H$5)*$G25)))</f>
        <v>0</v>
      </c>
      <c r="N25" s="8">
        <f>IF($F25="Basic / All Earnings",J25*$H25,IF(J25&lt;'Meta Data'!$H$5,0,IF(J25&lt;'Meta Data'!$H$6,(J25-'Meta Data'!$H$5)*$H25,('Meta Data'!$H$6-'Meta Data'!$H$5)*H25)))</f>
        <v>0</v>
      </c>
      <c r="O25" s="8">
        <f>IF($E25="Yes",L25-M25-'Meta Data'!$H$4,L25-'Meta Data'!$H$4)-IF($D25="Other",'Meta Data'!$H$6-'Meta Data'!$H$4,0)</f>
        <v>-758</v>
      </c>
      <c r="P25" s="8">
        <f>IF(O25&gt;0,O25*'Meta Data'!$H$2,0)</f>
        <v>0</v>
      </c>
      <c r="Q25" s="14"/>
      <c r="R25" s="8">
        <f>IF($E25="Yes",M25*'Meta Data'!$H$2*Q25,0)</f>
        <v>0</v>
      </c>
      <c r="S25" s="33">
        <f t="shared" si="1"/>
        <v>0</v>
      </c>
      <c r="T25" s="8"/>
      <c r="U25" s="36"/>
      <c r="W25" s="8">
        <f t="shared" si="2"/>
        <v>0</v>
      </c>
      <c r="X25" s="8">
        <f>IF($F25="Basic / All Earnings",U25*$G25,IF(U25&lt;'Meta Data'!$I$5,0,IF(U25&lt;'Meta Data'!$I$6,(U25-'Meta Data'!$I$5)*$G25,('Meta Data'!$I$6-'Meta Data'!$I$5)*$G25)))</f>
        <v>0</v>
      </c>
      <c r="Y25" s="8">
        <f>IF($F25="Basic / All Earnings",U25*$H25,IF(U25&lt;'Meta Data'!$I$5,0,IF(U25&lt;'Meta Data'!$I$6,(U25-'Meta Data'!$I$5)*$H25,('Meta Data'!$I$6-'Meta Data'!$I$5)*$H25)))</f>
        <v>0</v>
      </c>
      <c r="Z25" s="8">
        <f>IF($E25="Yes",W25-X25-'Meta Data'!$I$4,W25-'Meta Data'!$I$4)-IF($D25="Other",'Meta Data'!$I$6-'Meta Data'!$I$4,0)</f>
        <v>-417</v>
      </c>
      <c r="AA25" s="8">
        <f>IF(Z25&gt;0,Z25*'Meta Data'!$I$2,0)</f>
        <v>0</v>
      </c>
      <c r="AB25" s="14"/>
      <c r="AC25" s="8">
        <f>IF($E25="Yes",X25*'Meta Data'!$I$2*AB25,0)</f>
        <v>0</v>
      </c>
      <c r="AD25" s="33">
        <f t="shared" si="3"/>
        <v>0</v>
      </c>
      <c r="AE25" s="8"/>
      <c r="AF25" s="34">
        <f t="shared" si="4"/>
        <v>0</v>
      </c>
      <c r="AG25" s="8">
        <f t="shared" si="5"/>
        <v>0</v>
      </c>
      <c r="AH25" s="33">
        <f t="shared" si="6"/>
        <v>0</v>
      </c>
    </row>
    <row r="26" spans="1:34" ht="18" customHeight="1" x14ac:dyDescent="0.25">
      <c r="A26" s="39"/>
      <c r="D26" s="32"/>
      <c r="E26" s="35"/>
      <c r="F26" s="37"/>
      <c r="G26" s="14"/>
      <c r="H26" s="40"/>
      <c r="I26" s="8"/>
      <c r="J26" s="36"/>
      <c r="L26" s="8">
        <f t="shared" si="0"/>
        <v>0</v>
      </c>
      <c r="M26" s="8">
        <f>IF($F26="Basic / All Earnings",J26*$G26,IF(J26&lt;'Meta Data'!$H$5,0,IF(J26&lt;'Meta Data'!$H$6,(J26-'Meta Data'!$H$5)*$G26,('Meta Data'!$H$6-'Meta Data'!$H$5)*$G26)))</f>
        <v>0</v>
      </c>
      <c r="N26" s="8">
        <f>IF($F26="Basic / All Earnings",J26*$H26,IF(J26&lt;'Meta Data'!$H$5,0,IF(J26&lt;'Meta Data'!$H$6,(J26-'Meta Data'!$H$5)*$H26,('Meta Data'!$H$6-'Meta Data'!$H$5)*H26)))</f>
        <v>0</v>
      </c>
      <c r="O26" s="8">
        <f>IF($E26="Yes",L26-M26-'Meta Data'!$H$4,L26-'Meta Data'!$H$4)-IF($D26="Other",'Meta Data'!$H$6-'Meta Data'!$H$4,0)</f>
        <v>-758</v>
      </c>
      <c r="P26" s="8">
        <f>IF(O26&gt;0,O26*'Meta Data'!$H$2,0)</f>
        <v>0</v>
      </c>
      <c r="Q26" s="14"/>
      <c r="R26" s="8">
        <f>IF($E26="Yes",M26*'Meta Data'!$H$2*Q26,0)</f>
        <v>0</v>
      </c>
      <c r="S26" s="33">
        <f t="shared" si="1"/>
        <v>0</v>
      </c>
      <c r="T26" s="8"/>
      <c r="U26" s="36"/>
      <c r="W26" s="8">
        <f t="shared" si="2"/>
        <v>0</v>
      </c>
      <c r="X26" s="8">
        <f>IF($F26="Basic / All Earnings",U26*$G26,IF(U26&lt;'Meta Data'!$I$5,0,IF(U26&lt;'Meta Data'!$I$6,(U26-'Meta Data'!$I$5)*$G26,('Meta Data'!$I$6-'Meta Data'!$I$5)*$G26)))</f>
        <v>0</v>
      </c>
      <c r="Y26" s="8">
        <f>IF($F26="Basic / All Earnings",U26*$H26,IF(U26&lt;'Meta Data'!$I$5,0,IF(U26&lt;'Meta Data'!$I$6,(U26-'Meta Data'!$I$5)*$H26,('Meta Data'!$I$6-'Meta Data'!$I$5)*$H26)))</f>
        <v>0</v>
      </c>
      <c r="Z26" s="8">
        <f>IF($E26="Yes",W26-X26-'Meta Data'!$I$4,W26-'Meta Data'!$I$4)-IF($D26="Other",'Meta Data'!$I$6-'Meta Data'!$I$4,0)</f>
        <v>-417</v>
      </c>
      <c r="AA26" s="8">
        <f>IF(Z26&gt;0,Z26*'Meta Data'!$I$2,0)</f>
        <v>0</v>
      </c>
      <c r="AB26" s="14"/>
      <c r="AC26" s="8">
        <f>IF($E26="Yes",X26*'Meta Data'!$I$2*AB26,0)</f>
        <v>0</v>
      </c>
      <c r="AD26" s="33">
        <f t="shared" si="3"/>
        <v>0</v>
      </c>
      <c r="AE26" s="8"/>
      <c r="AF26" s="34">
        <f t="shared" si="4"/>
        <v>0</v>
      </c>
      <c r="AG26" s="8">
        <f t="shared" si="5"/>
        <v>0</v>
      </c>
      <c r="AH26" s="33">
        <f t="shared" si="6"/>
        <v>0</v>
      </c>
    </row>
    <row r="27" spans="1:34" ht="18" customHeight="1" x14ac:dyDescent="0.25">
      <c r="A27" s="39"/>
      <c r="D27" s="32"/>
      <c r="E27" s="35"/>
      <c r="F27" s="37"/>
      <c r="G27" s="14"/>
      <c r="H27" s="40"/>
      <c r="I27" s="8"/>
      <c r="J27" s="36"/>
      <c r="L27" s="8">
        <f t="shared" si="0"/>
        <v>0</v>
      </c>
      <c r="M27" s="8">
        <f>IF($F27="Basic / All Earnings",J27*$G27,IF(J27&lt;'Meta Data'!$H$5,0,IF(J27&lt;'Meta Data'!$H$6,(J27-'Meta Data'!$H$5)*$G27,('Meta Data'!$H$6-'Meta Data'!$H$5)*$G27)))</f>
        <v>0</v>
      </c>
      <c r="N27" s="8">
        <f>IF($F27="Basic / All Earnings",J27*$H27,IF(J27&lt;'Meta Data'!$H$5,0,IF(J27&lt;'Meta Data'!$H$6,(J27-'Meta Data'!$H$5)*$H27,('Meta Data'!$H$6-'Meta Data'!$H$5)*H27)))</f>
        <v>0</v>
      </c>
      <c r="O27" s="8">
        <f>IF($E27="Yes",L27-M27-'Meta Data'!$H$4,L27-'Meta Data'!$H$4)-IF($D27="Other",'Meta Data'!$H$6-'Meta Data'!$H$4,0)</f>
        <v>-758</v>
      </c>
      <c r="P27" s="8">
        <f>IF(O27&gt;0,O27*'Meta Data'!$H$2,0)</f>
        <v>0</v>
      </c>
      <c r="Q27" s="14"/>
      <c r="R27" s="8">
        <f>IF($E27="Yes",M27*'Meta Data'!$H$2*Q27,0)</f>
        <v>0</v>
      </c>
      <c r="S27" s="33">
        <f t="shared" si="1"/>
        <v>0</v>
      </c>
      <c r="T27" s="8"/>
      <c r="U27" s="36"/>
      <c r="W27" s="8">
        <f t="shared" si="2"/>
        <v>0</v>
      </c>
      <c r="X27" s="8">
        <f>IF($F27="Basic / All Earnings",U27*$G27,IF(U27&lt;'Meta Data'!$I$5,0,IF(U27&lt;'Meta Data'!$I$6,(U27-'Meta Data'!$I$5)*$G27,('Meta Data'!$I$6-'Meta Data'!$I$5)*$G27)))</f>
        <v>0</v>
      </c>
      <c r="Y27" s="8">
        <f>IF($F27="Basic / All Earnings",U27*$H27,IF(U27&lt;'Meta Data'!$I$5,0,IF(U27&lt;'Meta Data'!$I$6,(U27-'Meta Data'!$I$5)*$H27,('Meta Data'!$I$6-'Meta Data'!$I$5)*$H27)))</f>
        <v>0</v>
      </c>
      <c r="Z27" s="8">
        <f>IF($E27="Yes",W27-X27-'Meta Data'!$I$4,W27-'Meta Data'!$I$4)-IF($D27="Other",'Meta Data'!$I$6-'Meta Data'!$I$4,0)</f>
        <v>-417</v>
      </c>
      <c r="AA27" s="8">
        <f>IF(Z27&gt;0,Z27*'Meta Data'!$I$2,0)</f>
        <v>0</v>
      </c>
      <c r="AB27" s="14"/>
      <c r="AC27" s="8">
        <f>IF($E27="Yes",X27*'Meta Data'!$I$2*AB27,0)</f>
        <v>0</v>
      </c>
      <c r="AD27" s="33">
        <f t="shared" si="3"/>
        <v>0</v>
      </c>
      <c r="AE27" s="8"/>
      <c r="AF27" s="34">
        <f t="shared" si="4"/>
        <v>0</v>
      </c>
      <c r="AG27" s="8">
        <f t="shared" si="5"/>
        <v>0</v>
      </c>
      <c r="AH27" s="33">
        <f t="shared" si="6"/>
        <v>0</v>
      </c>
    </row>
    <row r="28" spans="1:34" ht="18" customHeight="1" x14ac:dyDescent="0.25">
      <c r="A28" s="39"/>
      <c r="D28" s="32"/>
      <c r="E28" s="35"/>
      <c r="F28" s="37"/>
      <c r="G28" s="14"/>
      <c r="H28" s="40"/>
      <c r="I28" s="8"/>
      <c r="J28" s="36"/>
      <c r="L28" s="8">
        <f t="shared" si="0"/>
        <v>0</v>
      </c>
      <c r="M28" s="8">
        <f>IF($F28="Basic / All Earnings",J28*$G28,IF(J28&lt;'Meta Data'!$H$5,0,IF(J28&lt;'Meta Data'!$H$6,(J28-'Meta Data'!$H$5)*$G28,('Meta Data'!$H$6-'Meta Data'!$H$5)*$G28)))</f>
        <v>0</v>
      </c>
      <c r="N28" s="8">
        <f>IF($F28="Basic / All Earnings",J28*$H28,IF(J28&lt;'Meta Data'!$H$5,0,IF(J28&lt;'Meta Data'!$H$6,(J28-'Meta Data'!$H$5)*$H28,('Meta Data'!$H$6-'Meta Data'!$H$5)*H28)))</f>
        <v>0</v>
      </c>
      <c r="O28" s="8">
        <f>IF($E28="Yes",L28-M28-'Meta Data'!$H$4,L28-'Meta Data'!$H$4)-IF($D28="Other",'Meta Data'!$H$6-'Meta Data'!$H$4,0)</f>
        <v>-758</v>
      </c>
      <c r="P28" s="8">
        <f>IF(O28&gt;0,O28*'Meta Data'!$H$2,0)</f>
        <v>0</v>
      </c>
      <c r="Q28" s="14"/>
      <c r="R28" s="8">
        <f>IF($E28="Yes",M28*'Meta Data'!$H$2*Q28,0)</f>
        <v>0</v>
      </c>
      <c r="S28" s="33">
        <f t="shared" si="1"/>
        <v>0</v>
      </c>
      <c r="T28" s="8"/>
      <c r="U28" s="36"/>
      <c r="W28" s="8">
        <f t="shared" si="2"/>
        <v>0</v>
      </c>
      <c r="X28" s="8">
        <f>IF($F28="Basic / All Earnings",U28*$G28,IF(U28&lt;'Meta Data'!$I$5,0,IF(U28&lt;'Meta Data'!$I$6,(U28-'Meta Data'!$I$5)*$G28,('Meta Data'!$I$6-'Meta Data'!$I$5)*$G28)))</f>
        <v>0</v>
      </c>
      <c r="Y28" s="8">
        <f>IF($F28="Basic / All Earnings",U28*$H28,IF(U28&lt;'Meta Data'!$I$5,0,IF(U28&lt;'Meta Data'!$I$6,(U28-'Meta Data'!$I$5)*$H28,('Meta Data'!$I$6-'Meta Data'!$I$5)*$H28)))</f>
        <v>0</v>
      </c>
      <c r="Z28" s="8">
        <f>IF($E28="Yes",W28-X28-'Meta Data'!$I$4,W28-'Meta Data'!$I$4)-IF($D28="Other",'Meta Data'!$I$6-'Meta Data'!$I$4,0)</f>
        <v>-417</v>
      </c>
      <c r="AA28" s="8">
        <f>IF(Z28&gt;0,Z28*'Meta Data'!$I$2,0)</f>
        <v>0</v>
      </c>
      <c r="AB28" s="14"/>
      <c r="AC28" s="8">
        <f>IF($E28="Yes",X28*'Meta Data'!$I$2*AB28,0)</f>
        <v>0</v>
      </c>
      <c r="AD28" s="33">
        <f t="shared" si="3"/>
        <v>0</v>
      </c>
      <c r="AE28" s="8"/>
      <c r="AF28" s="34">
        <f t="shared" si="4"/>
        <v>0</v>
      </c>
      <c r="AG28" s="8">
        <f t="shared" si="5"/>
        <v>0</v>
      </c>
      <c r="AH28" s="33">
        <f t="shared" si="6"/>
        <v>0</v>
      </c>
    </row>
    <row r="29" spans="1:34" ht="18" customHeight="1" x14ac:dyDescent="0.25">
      <c r="A29" s="39"/>
      <c r="D29" s="32"/>
      <c r="E29" s="35"/>
      <c r="F29" s="37"/>
      <c r="G29" s="14"/>
      <c r="H29" s="40"/>
      <c r="I29" s="8"/>
      <c r="J29" s="36"/>
      <c r="L29" s="8">
        <f t="shared" si="0"/>
        <v>0</v>
      </c>
      <c r="M29" s="8">
        <f>IF($F29="Basic / All Earnings",J29*$G29,IF(J29&lt;'Meta Data'!$H$5,0,IF(J29&lt;'Meta Data'!$H$6,(J29-'Meta Data'!$H$5)*$G29,('Meta Data'!$H$6-'Meta Data'!$H$5)*$G29)))</f>
        <v>0</v>
      </c>
      <c r="N29" s="8">
        <f>IF($F29="Basic / All Earnings",J29*$H29,IF(J29&lt;'Meta Data'!$H$5,0,IF(J29&lt;'Meta Data'!$H$6,(J29-'Meta Data'!$H$5)*$H29,('Meta Data'!$H$6-'Meta Data'!$H$5)*H29)))</f>
        <v>0</v>
      </c>
      <c r="O29" s="8">
        <f>IF($E29="Yes",L29-M29-'Meta Data'!$H$4,L29-'Meta Data'!$H$4)-IF($D29="Other",'Meta Data'!$H$6-'Meta Data'!$H$4,0)</f>
        <v>-758</v>
      </c>
      <c r="P29" s="8">
        <f>IF(O29&gt;0,O29*'Meta Data'!$H$2,0)</f>
        <v>0</v>
      </c>
      <c r="Q29" s="14"/>
      <c r="R29" s="8">
        <f>IF($E29="Yes",M29*'Meta Data'!$H$2*Q29,0)</f>
        <v>0</v>
      </c>
      <c r="S29" s="33">
        <f t="shared" si="1"/>
        <v>0</v>
      </c>
      <c r="T29" s="8"/>
      <c r="U29" s="36"/>
      <c r="W29" s="8">
        <f t="shared" si="2"/>
        <v>0</v>
      </c>
      <c r="X29" s="8">
        <f>IF($F29="Basic / All Earnings",U29*$G29,IF(U29&lt;'Meta Data'!$I$5,0,IF(U29&lt;'Meta Data'!$I$6,(U29-'Meta Data'!$I$5)*$G29,('Meta Data'!$I$6-'Meta Data'!$I$5)*$G29)))</f>
        <v>0</v>
      </c>
      <c r="Y29" s="8">
        <f>IF($F29="Basic / All Earnings",U29*$H29,IF(U29&lt;'Meta Data'!$I$5,0,IF(U29&lt;'Meta Data'!$I$6,(U29-'Meta Data'!$I$5)*$H29,('Meta Data'!$I$6-'Meta Data'!$I$5)*$H29)))</f>
        <v>0</v>
      </c>
      <c r="Z29" s="8">
        <f>IF($E29="Yes",W29-X29-'Meta Data'!$I$4,W29-'Meta Data'!$I$4)-IF($D29="Other",'Meta Data'!$I$6-'Meta Data'!$I$4,0)</f>
        <v>-417</v>
      </c>
      <c r="AA29" s="8">
        <f>IF(Z29&gt;0,Z29*'Meta Data'!$I$2,0)</f>
        <v>0</v>
      </c>
      <c r="AB29" s="14"/>
      <c r="AC29" s="8">
        <f>IF($E29="Yes",X29*'Meta Data'!$I$2*AB29,0)</f>
        <v>0</v>
      </c>
      <c r="AD29" s="33">
        <f t="shared" si="3"/>
        <v>0</v>
      </c>
      <c r="AE29" s="8"/>
      <c r="AF29" s="34">
        <f t="shared" si="4"/>
        <v>0</v>
      </c>
      <c r="AG29" s="8">
        <f t="shared" si="5"/>
        <v>0</v>
      </c>
      <c r="AH29" s="33">
        <f t="shared" si="6"/>
        <v>0</v>
      </c>
    </row>
    <row r="30" spans="1:34" ht="18" customHeight="1" x14ac:dyDescent="0.25">
      <c r="A30" s="39"/>
      <c r="D30" s="32"/>
      <c r="E30" s="35"/>
      <c r="F30" s="37"/>
      <c r="G30" s="14"/>
      <c r="H30" s="40"/>
      <c r="I30" s="8"/>
      <c r="J30" s="36"/>
      <c r="L30" s="8">
        <f t="shared" si="0"/>
        <v>0</v>
      </c>
      <c r="M30" s="8">
        <f>IF($F30="Basic / All Earnings",J30*$G30,IF(J30&lt;'Meta Data'!$H$5,0,IF(J30&lt;'Meta Data'!$H$6,(J30-'Meta Data'!$H$5)*$G30,('Meta Data'!$H$6-'Meta Data'!$H$5)*$G30)))</f>
        <v>0</v>
      </c>
      <c r="N30" s="8">
        <f>IF($F30="Basic / All Earnings",J30*$H30,IF(J30&lt;'Meta Data'!$H$5,0,IF(J30&lt;'Meta Data'!$H$6,(J30-'Meta Data'!$H$5)*$H30,('Meta Data'!$H$6-'Meta Data'!$H$5)*H30)))</f>
        <v>0</v>
      </c>
      <c r="O30" s="8">
        <f>IF($E30="Yes",L30-M30-'Meta Data'!$H$4,L30-'Meta Data'!$H$4)-IF($D30="Other",'Meta Data'!$H$6-'Meta Data'!$H$4,0)</f>
        <v>-758</v>
      </c>
      <c r="P30" s="8">
        <f>IF(O30&gt;0,O30*'Meta Data'!$H$2,0)</f>
        <v>0</v>
      </c>
      <c r="Q30" s="14"/>
      <c r="R30" s="8">
        <f>IF($E30="Yes",M30*'Meta Data'!$H$2*Q30,0)</f>
        <v>0</v>
      </c>
      <c r="S30" s="33">
        <f t="shared" si="1"/>
        <v>0</v>
      </c>
      <c r="T30" s="8"/>
      <c r="U30" s="36"/>
      <c r="W30" s="8">
        <f t="shared" si="2"/>
        <v>0</v>
      </c>
      <c r="X30" s="8">
        <f>IF($F30="Basic / All Earnings",U30*$G30,IF(U30&lt;'Meta Data'!$I$5,0,IF(U30&lt;'Meta Data'!$I$6,(U30-'Meta Data'!$I$5)*$G30,('Meta Data'!$I$6-'Meta Data'!$I$5)*$G30)))</f>
        <v>0</v>
      </c>
      <c r="Y30" s="8">
        <f>IF($F30="Basic / All Earnings",U30*$H30,IF(U30&lt;'Meta Data'!$I$5,0,IF(U30&lt;'Meta Data'!$I$6,(U30-'Meta Data'!$I$5)*$H30,('Meta Data'!$I$6-'Meta Data'!$I$5)*$H30)))</f>
        <v>0</v>
      </c>
      <c r="Z30" s="8">
        <f>IF($E30="Yes",W30-X30-'Meta Data'!$I$4,W30-'Meta Data'!$I$4)-IF($D30="Other",'Meta Data'!$I$6-'Meta Data'!$I$4,0)</f>
        <v>-417</v>
      </c>
      <c r="AA30" s="8">
        <f>IF(Z30&gt;0,Z30*'Meta Data'!$I$2,0)</f>
        <v>0</v>
      </c>
      <c r="AB30" s="14"/>
      <c r="AC30" s="8">
        <f>IF($E30="Yes",X30*'Meta Data'!$I$2*AB30,0)</f>
        <v>0</v>
      </c>
      <c r="AD30" s="33">
        <f t="shared" si="3"/>
        <v>0</v>
      </c>
      <c r="AE30" s="8"/>
      <c r="AF30" s="34">
        <f t="shared" si="4"/>
        <v>0</v>
      </c>
      <c r="AG30" s="8">
        <f t="shared" si="5"/>
        <v>0</v>
      </c>
      <c r="AH30" s="33">
        <f t="shared" si="6"/>
        <v>0</v>
      </c>
    </row>
    <row r="31" spans="1:34" ht="18" customHeight="1" x14ac:dyDescent="0.25">
      <c r="A31" s="39"/>
      <c r="D31" s="32"/>
      <c r="E31" s="35"/>
      <c r="F31" s="37"/>
      <c r="G31" s="14"/>
      <c r="H31" s="40"/>
      <c r="I31" s="8"/>
      <c r="J31" s="36"/>
      <c r="L31" s="8">
        <f t="shared" si="0"/>
        <v>0</v>
      </c>
      <c r="M31" s="8">
        <f>IF($F31="Basic / All Earnings",J31*$G31,IF(J31&lt;'Meta Data'!$H$5,0,IF(J31&lt;'Meta Data'!$H$6,(J31-'Meta Data'!$H$5)*$G31,('Meta Data'!$H$6-'Meta Data'!$H$5)*$G31)))</f>
        <v>0</v>
      </c>
      <c r="N31" s="8">
        <f>IF($F31="Basic / All Earnings",J31*$H31,IF(J31&lt;'Meta Data'!$H$5,0,IF(J31&lt;'Meta Data'!$H$6,(J31-'Meta Data'!$H$5)*$H31,('Meta Data'!$H$6-'Meta Data'!$H$5)*H31)))</f>
        <v>0</v>
      </c>
      <c r="O31" s="8">
        <f>IF($E31="Yes",L31-M31-'Meta Data'!$H$4,L31-'Meta Data'!$H$4)-IF($D31="Other",'Meta Data'!$H$6-'Meta Data'!$H$4,0)</f>
        <v>-758</v>
      </c>
      <c r="P31" s="8">
        <f>IF(O31&gt;0,O31*'Meta Data'!$H$2,0)</f>
        <v>0</v>
      </c>
      <c r="Q31" s="14"/>
      <c r="R31" s="8">
        <f>IF($E31="Yes",M31*'Meta Data'!$H$2*Q31,0)</f>
        <v>0</v>
      </c>
      <c r="S31" s="33">
        <f t="shared" si="1"/>
        <v>0</v>
      </c>
      <c r="T31" s="8"/>
      <c r="U31" s="36"/>
      <c r="W31" s="8">
        <f t="shared" si="2"/>
        <v>0</v>
      </c>
      <c r="X31" s="8">
        <f>IF($F31="Basic / All Earnings",U31*$G31,IF(U31&lt;'Meta Data'!$I$5,0,IF(U31&lt;'Meta Data'!$I$6,(U31-'Meta Data'!$I$5)*$G31,('Meta Data'!$I$6-'Meta Data'!$I$5)*$G31)))</f>
        <v>0</v>
      </c>
      <c r="Y31" s="8">
        <f>IF($F31="Basic / All Earnings",U31*$H31,IF(U31&lt;'Meta Data'!$I$5,0,IF(U31&lt;'Meta Data'!$I$6,(U31-'Meta Data'!$I$5)*$H31,('Meta Data'!$I$6-'Meta Data'!$I$5)*$H31)))</f>
        <v>0</v>
      </c>
      <c r="Z31" s="8">
        <f>IF($E31="Yes",W31-X31-'Meta Data'!$I$4,W31-'Meta Data'!$I$4)-IF($D31="Other",'Meta Data'!$I$6-'Meta Data'!$I$4,0)</f>
        <v>-417</v>
      </c>
      <c r="AA31" s="8">
        <f>IF(Z31&gt;0,Z31*'Meta Data'!$I$2,0)</f>
        <v>0</v>
      </c>
      <c r="AB31" s="14"/>
      <c r="AC31" s="8">
        <f>IF($E31="Yes",X31*'Meta Data'!$I$2*AB31,0)</f>
        <v>0</v>
      </c>
      <c r="AD31" s="33">
        <f t="shared" si="3"/>
        <v>0</v>
      </c>
      <c r="AE31" s="8"/>
      <c r="AF31" s="34">
        <f t="shared" si="4"/>
        <v>0</v>
      </c>
      <c r="AG31" s="8">
        <f t="shared" si="5"/>
        <v>0</v>
      </c>
      <c r="AH31" s="33">
        <f t="shared" si="6"/>
        <v>0</v>
      </c>
    </row>
    <row r="32" spans="1:34" ht="18" customHeight="1" x14ac:dyDescent="0.25">
      <c r="A32" s="39"/>
      <c r="D32" s="32"/>
      <c r="E32" s="35"/>
      <c r="F32" s="37"/>
      <c r="G32" s="14"/>
      <c r="H32" s="40"/>
      <c r="I32" s="8"/>
      <c r="J32" s="36"/>
      <c r="L32" s="8">
        <f t="shared" si="0"/>
        <v>0</v>
      </c>
      <c r="M32" s="8">
        <f>IF($F32="Basic / All Earnings",J32*$G32,IF(J32&lt;'Meta Data'!$H$5,0,IF(J32&lt;'Meta Data'!$H$6,(J32-'Meta Data'!$H$5)*$G32,('Meta Data'!$H$6-'Meta Data'!$H$5)*$G32)))</f>
        <v>0</v>
      </c>
      <c r="N32" s="8">
        <f>IF($F32="Basic / All Earnings",J32*$H32,IF(J32&lt;'Meta Data'!$H$5,0,IF(J32&lt;'Meta Data'!$H$6,(J32-'Meta Data'!$H$5)*$H32,('Meta Data'!$H$6-'Meta Data'!$H$5)*H32)))</f>
        <v>0</v>
      </c>
      <c r="O32" s="8">
        <f>IF($E32="Yes",L32-M32-'Meta Data'!$H$4,L32-'Meta Data'!$H$4)-IF($D32="Other",'Meta Data'!$H$6-'Meta Data'!$H$4,0)</f>
        <v>-758</v>
      </c>
      <c r="P32" s="8">
        <f>IF(O32&gt;0,O32*'Meta Data'!$H$2,0)</f>
        <v>0</v>
      </c>
      <c r="Q32" s="14"/>
      <c r="R32" s="8">
        <f>IF($E32="Yes",M32*'Meta Data'!$H$2*Q32,0)</f>
        <v>0</v>
      </c>
      <c r="S32" s="33">
        <f t="shared" si="1"/>
        <v>0</v>
      </c>
      <c r="T32" s="8"/>
      <c r="U32" s="36"/>
      <c r="W32" s="8">
        <f t="shared" si="2"/>
        <v>0</v>
      </c>
      <c r="X32" s="8">
        <f>IF($F32="Basic / All Earnings",U32*$G32,IF(U32&lt;'Meta Data'!$I$5,0,IF(U32&lt;'Meta Data'!$I$6,(U32-'Meta Data'!$I$5)*$G32,('Meta Data'!$I$6-'Meta Data'!$I$5)*$G32)))</f>
        <v>0</v>
      </c>
      <c r="Y32" s="8">
        <f>IF($F32="Basic / All Earnings",U32*$H32,IF(U32&lt;'Meta Data'!$I$5,0,IF(U32&lt;'Meta Data'!$I$6,(U32-'Meta Data'!$I$5)*$H32,('Meta Data'!$I$6-'Meta Data'!$I$5)*$H32)))</f>
        <v>0</v>
      </c>
      <c r="Z32" s="8">
        <f>IF($E32="Yes",W32-X32-'Meta Data'!$I$4,W32-'Meta Data'!$I$4)-IF($D32="Other",'Meta Data'!$I$6-'Meta Data'!$I$4,0)</f>
        <v>-417</v>
      </c>
      <c r="AA32" s="8">
        <f>IF(Z32&gt;0,Z32*'Meta Data'!$I$2,0)</f>
        <v>0</v>
      </c>
      <c r="AB32" s="14"/>
      <c r="AC32" s="8">
        <f>IF($E32="Yes",X32*'Meta Data'!$I$2*AB32,0)</f>
        <v>0</v>
      </c>
      <c r="AD32" s="33">
        <f t="shared" si="3"/>
        <v>0</v>
      </c>
      <c r="AE32" s="8"/>
      <c r="AF32" s="34">
        <f t="shared" si="4"/>
        <v>0</v>
      </c>
      <c r="AG32" s="8">
        <f t="shared" si="5"/>
        <v>0</v>
      </c>
      <c r="AH32" s="33">
        <f t="shared" si="6"/>
        <v>0</v>
      </c>
    </row>
    <row r="33" spans="1:34" ht="18" customHeight="1" x14ac:dyDescent="0.25">
      <c r="A33" s="39"/>
      <c r="D33" s="32"/>
      <c r="E33" s="35"/>
      <c r="F33" s="37"/>
      <c r="G33" s="14"/>
      <c r="H33" s="40"/>
      <c r="I33" s="8"/>
      <c r="J33" s="36"/>
      <c r="L33" s="8">
        <f t="shared" si="0"/>
        <v>0</v>
      </c>
      <c r="M33" s="8">
        <f>IF($F33="Basic / All Earnings",J33*$G33,IF(J33&lt;'Meta Data'!$H$5,0,IF(J33&lt;'Meta Data'!$H$6,(J33-'Meta Data'!$H$5)*$G33,('Meta Data'!$H$6-'Meta Data'!$H$5)*$G33)))</f>
        <v>0</v>
      </c>
      <c r="N33" s="8">
        <f>IF($F33="Basic / All Earnings",J33*$H33,IF(J33&lt;'Meta Data'!$H$5,0,IF(J33&lt;'Meta Data'!$H$6,(J33-'Meta Data'!$H$5)*$H33,('Meta Data'!$H$6-'Meta Data'!$H$5)*H33)))</f>
        <v>0</v>
      </c>
      <c r="O33" s="8">
        <f>IF($E33="Yes",L33-M33-'Meta Data'!$H$4,L33-'Meta Data'!$H$4)-IF($D33="Other",'Meta Data'!$H$6-'Meta Data'!$H$4,0)</f>
        <v>-758</v>
      </c>
      <c r="P33" s="8">
        <f>IF(O33&gt;0,O33*'Meta Data'!$H$2,0)</f>
        <v>0</v>
      </c>
      <c r="Q33" s="14"/>
      <c r="R33" s="8">
        <f>IF($E33="Yes",M33*'Meta Data'!$H$2*Q33,0)</f>
        <v>0</v>
      </c>
      <c r="S33" s="33">
        <f t="shared" si="1"/>
        <v>0</v>
      </c>
      <c r="T33" s="8"/>
      <c r="U33" s="36"/>
      <c r="W33" s="8">
        <f t="shared" si="2"/>
        <v>0</v>
      </c>
      <c r="X33" s="8">
        <f>IF($F33="Basic / All Earnings",U33*$G33,IF(U33&lt;'Meta Data'!$I$5,0,IF(U33&lt;'Meta Data'!$I$6,(U33-'Meta Data'!$I$5)*$G33,('Meta Data'!$I$6-'Meta Data'!$I$5)*$G33)))</f>
        <v>0</v>
      </c>
      <c r="Y33" s="8">
        <f>IF($F33="Basic / All Earnings",U33*$H33,IF(U33&lt;'Meta Data'!$I$5,0,IF(U33&lt;'Meta Data'!$I$6,(U33-'Meta Data'!$I$5)*$H33,('Meta Data'!$I$6-'Meta Data'!$I$5)*$H33)))</f>
        <v>0</v>
      </c>
      <c r="Z33" s="8">
        <f>IF($E33="Yes",W33-X33-'Meta Data'!$I$4,W33-'Meta Data'!$I$4)-IF($D33="Other",'Meta Data'!$I$6-'Meta Data'!$I$4,0)</f>
        <v>-417</v>
      </c>
      <c r="AA33" s="8">
        <f>IF(Z33&gt;0,Z33*'Meta Data'!$I$2,0)</f>
        <v>0</v>
      </c>
      <c r="AB33" s="14"/>
      <c r="AC33" s="8">
        <f>IF($E33="Yes",X33*'Meta Data'!$I$2*AB33,0)</f>
        <v>0</v>
      </c>
      <c r="AD33" s="33">
        <f t="shared" si="3"/>
        <v>0</v>
      </c>
      <c r="AE33" s="8"/>
      <c r="AF33" s="34">
        <f t="shared" si="4"/>
        <v>0</v>
      </c>
      <c r="AG33" s="8">
        <f t="shared" si="5"/>
        <v>0</v>
      </c>
      <c r="AH33" s="33">
        <f t="shared" si="6"/>
        <v>0</v>
      </c>
    </row>
    <row r="34" spans="1:34" s="1" customFormat="1" ht="18" customHeight="1" x14ac:dyDescent="0.25">
      <c r="A34" s="41" t="s">
        <v>48</v>
      </c>
      <c r="B34" s="31"/>
      <c r="C34" s="31"/>
      <c r="D34" s="31"/>
      <c r="E34" s="2"/>
      <c r="F34" s="2"/>
      <c r="G34" s="16"/>
      <c r="H34" s="27"/>
      <c r="I34" s="2"/>
      <c r="J34" s="15"/>
      <c r="K34" s="2"/>
      <c r="L34" s="2"/>
      <c r="M34" s="2"/>
      <c r="N34" s="2"/>
      <c r="O34" s="2"/>
      <c r="P34" s="2"/>
      <c r="Q34" s="16"/>
      <c r="R34" s="2"/>
      <c r="S34" s="17"/>
      <c r="T34" s="2"/>
      <c r="U34" s="15"/>
      <c r="V34" s="2"/>
      <c r="W34" s="2"/>
      <c r="X34" s="2"/>
      <c r="Y34" s="2"/>
      <c r="Z34" s="2"/>
      <c r="AA34" s="2"/>
      <c r="AB34" s="16"/>
      <c r="AC34" s="2"/>
      <c r="AD34" s="17"/>
      <c r="AE34" s="2"/>
      <c r="AF34" s="15"/>
      <c r="AG34" s="2"/>
      <c r="AH34" s="17"/>
    </row>
    <row r="35" spans="1:34" s="1" customFormat="1" ht="18" customHeight="1" thickBot="1" x14ac:dyDescent="0.3">
      <c r="A35" s="42" t="s">
        <v>30</v>
      </c>
      <c r="B35" s="43"/>
      <c r="C35" s="43"/>
      <c r="D35" s="43"/>
      <c r="E35" s="19"/>
      <c r="F35" s="19"/>
      <c r="G35" s="20"/>
      <c r="H35" s="28"/>
      <c r="I35" s="2"/>
      <c r="J35" s="18">
        <f>SUM(J9:J34)</f>
        <v>5000</v>
      </c>
      <c r="K35" s="19">
        <f>SUM(K9:K34)</f>
        <v>500</v>
      </c>
      <c r="L35" s="19">
        <f>SUM(L9:L34)</f>
        <v>5500</v>
      </c>
      <c r="M35" s="19">
        <f>SUM(M9:M34)</f>
        <v>250</v>
      </c>
      <c r="N35" s="19">
        <f>SUM(N9:N34)</f>
        <v>250</v>
      </c>
      <c r="O35" s="19"/>
      <c r="P35" s="19">
        <f>SUM(P9:P34)</f>
        <v>619.89600000000007</v>
      </c>
      <c r="Q35" s="20"/>
      <c r="R35" s="19">
        <f>SUM(R9:R34)</f>
        <v>17.25</v>
      </c>
      <c r="S35" s="21">
        <f>SUM(S9:S34)</f>
        <v>6387.1459999999997</v>
      </c>
      <c r="T35" s="2"/>
      <c r="U35" s="18">
        <f>SUM(U9:U34)</f>
        <v>5000</v>
      </c>
      <c r="V35" s="19">
        <f>SUM(V9:V34)</f>
        <v>500</v>
      </c>
      <c r="W35" s="19">
        <f>SUM(W9:W34)</f>
        <v>5500</v>
      </c>
      <c r="X35" s="19">
        <f>SUM(X9:X34)</f>
        <v>250</v>
      </c>
      <c r="Y35" s="19">
        <f>SUM(Y9:Y34)</f>
        <v>250</v>
      </c>
      <c r="Z35" s="19"/>
      <c r="AA35" s="19">
        <f>SUM(AA9:AA34)</f>
        <v>724.94999999999993</v>
      </c>
      <c r="AB35" s="20"/>
      <c r="AC35" s="19">
        <f>SUM(AC9:AC34)</f>
        <v>18.75</v>
      </c>
      <c r="AD35" s="21">
        <f>SUM(AD9:AD34)</f>
        <v>6493.7</v>
      </c>
      <c r="AE35" s="2"/>
      <c r="AF35" s="18">
        <f>SUM(AF9:AF34)</f>
        <v>105.05399999999986</v>
      </c>
      <c r="AG35" s="19">
        <f>SUM(AG9:AG34)</f>
        <v>1.5</v>
      </c>
      <c r="AH35" s="21">
        <f>SUM(AH9:AH34)</f>
        <v>106.55400000000009</v>
      </c>
    </row>
    <row r="36" spans="1:34" ht="15" customHeight="1" thickBot="1" x14ac:dyDescent="0.3"/>
    <row r="37" spans="1:34" ht="15" customHeight="1" x14ac:dyDescent="0.25">
      <c r="AF37" s="45">
        <f>AF35*12</f>
        <v>1260.6479999999983</v>
      </c>
      <c r="AG37" s="46">
        <f>AG35*12</f>
        <v>18</v>
      </c>
      <c r="AH37" s="47">
        <f>AH35*12</f>
        <v>1278.648000000001</v>
      </c>
    </row>
    <row r="38" spans="1:34" ht="15" customHeight="1" thickBot="1" x14ac:dyDescent="0.3">
      <c r="AF38" s="60" t="s">
        <v>46</v>
      </c>
      <c r="AG38" s="61"/>
      <c r="AH38" s="62"/>
    </row>
  </sheetData>
  <mergeCells count="29">
    <mergeCell ref="AF38:AH38"/>
    <mergeCell ref="A7:A8"/>
    <mergeCell ref="AF6:AH6"/>
    <mergeCell ref="AH7:AH8"/>
    <mergeCell ref="S7:S8"/>
    <mergeCell ref="Q7:R7"/>
    <mergeCell ref="U6:AD6"/>
    <mergeCell ref="V7:V8"/>
    <mergeCell ref="W7:W8"/>
    <mergeCell ref="X7:X8"/>
    <mergeCell ref="Y7:Y8"/>
    <mergeCell ref="Z7:Z8"/>
    <mergeCell ref="AA7:AA8"/>
    <mergeCell ref="AB7:AC7"/>
    <mergeCell ref="AD7:AD8"/>
    <mergeCell ref="U7:U8"/>
    <mergeCell ref="B7:B8"/>
    <mergeCell ref="M7:M8"/>
    <mergeCell ref="N7:N8"/>
    <mergeCell ref="J6:S6"/>
    <mergeCell ref="O7:O8"/>
    <mergeCell ref="E7:E8"/>
    <mergeCell ref="F7:F8"/>
    <mergeCell ref="L7:L8"/>
    <mergeCell ref="K7:K8"/>
    <mergeCell ref="J7:J8"/>
    <mergeCell ref="P7:P8"/>
    <mergeCell ref="D7:D8"/>
    <mergeCell ref="C7:C8"/>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411E520-F134-4D4B-A222-2CA87D0DB572}">
          <x14:formula1>
            <xm:f>'Meta Data'!$A$2:$A$4</xm:f>
          </x14:formula1>
          <xm:sqref>E9:E33</xm:sqref>
        </x14:dataValidation>
        <x14:dataValidation type="list" allowBlank="1" showInputMessage="1" showErrorMessage="1" xr:uid="{99A8CEF6-13B2-497F-B06C-5EF592396774}">
          <x14:formula1>
            <xm:f>'Meta Data'!$B$2:$B$4</xm:f>
          </x14:formula1>
          <xm:sqref>F9:F33</xm:sqref>
        </x14:dataValidation>
        <x14:dataValidation type="list" allowBlank="1" showInputMessage="1" showErrorMessage="1" xr:uid="{DD23210B-0320-4BC0-A518-188B273401F8}">
          <x14:formula1>
            <xm:f>'Meta Data'!$D$2:$D$4</xm:f>
          </x14:formula1>
          <xm:sqref>D9:D33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6ABF-F3CE-436F-993B-68E09A5D3153}">
  <dimension ref="A1:C12"/>
  <sheetViews>
    <sheetView showGridLines="0" workbookViewId="0">
      <selection sqref="A1:C1"/>
    </sheetView>
  </sheetViews>
  <sheetFormatPr defaultColWidth="8.85546875" defaultRowHeight="15" x14ac:dyDescent="0.25"/>
  <cols>
    <col min="1" max="1" width="33.140625" style="6" customWidth="1"/>
    <col min="2" max="16384" width="8.85546875" style="6"/>
  </cols>
  <sheetData>
    <row r="1" spans="1:3" x14ac:dyDescent="0.25">
      <c r="A1" s="69" t="s">
        <v>76</v>
      </c>
      <c r="B1" s="69"/>
      <c r="C1" s="69"/>
    </row>
    <row r="4" spans="1:3" ht="55.9" customHeight="1" x14ac:dyDescent="0.25">
      <c r="A4" s="68" t="s">
        <v>34</v>
      </c>
      <c r="B4" s="68"/>
      <c r="C4" s="68"/>
    </row>
    <row r="7" spans="1:3" ht="59.45" customHeight="1" x14ac:dyDescent="0.25">
      <c r="B7" s="44" t="s">
        <v>39</v>
      </c>
      <c r="C7" s="44" t="s">
        <v>40</v>
      </c>
    </row>
    <row r="9" spans="1:3" x14ac:dyDescent="0.25">
      <c r="A9" s="6" t="s">
        <v>35</v>
      </c>
      <c r="B9" s="7">
        <v>11.44</v>
      </c>
      <c r="C9" s="7">
        <v>12.21</v>
      </c>
    </row>
    <row r="10" spans="1:3" x14ac:dyDescent="0.25">
      <c r="A10" s="6" t="s">
        <v>36</v>
      </c>
      <c r="B10" s="7">
        <v>8.6</v>
      </c>
      <c r="C10" s="7">
        <v>10</v>
      </c>
    </row>
    <row r="11" spans="1:3" x14ac:dyDescent="0.25">
      <c r="A11" s="6" t="s">
        <v>37</v>
      </c>
      <c r="B11" s="7">
        <v>6.4</v>
      </c>
      <c r="C11" s="7">
        <v>7.55</v>
      </c>
    </row>
    <row r="12" spans="1:3" x14ac:dyDescent="0.25">
      <c r="A12" s="6" t="s">
        <v>38</v>
      </c>
      <c r="B12" s="7">
        <v>6.4</v>
      </c>
      <c r="C12" s="7">
        <v>7.55</v>
      </c>
    </row>
  </sheetData>
  <mergeCells count="2">
    <mergeCell ref="A4:C4"/>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D77AA-3393-408A-BA0B-3A0B23FE6F42}">
  <dimension ref="A1:I6"/>
  <sheetViews>
    <sheetView showGridLines="0" topLeftCell="G1" workbookViewId="0">
      <selection sqref="A1:F1048576"/>
    </sheetView>
  </sheetViews>
  <sheetFormatPr defaultRowHeight="15" x14ac:dyDescent="0.25"/>
  <cols>
    <col min="1" max="6" width="8.85546875" hidden="1" customWidth="1"/>
    <col min="7" max="7" width="15.7109375" customWidth="1"/>
  </cols>
  <sheetData>
    <row r="1" spans="1:9" x14ac:dyDescent="0.25">
      <c r="A1" t="s">
        <v>8</v>
      </c>
      <c r="B1" t="s">
        <v>11</v>
      </c>
      <c r="D1" t="s">
        <v>62</v>
      </c>
      <c r="G1" s="12" t="s">
        <v>24</v>
      </c>
      <c r="H1" s="12" t="s">
        <v>24</v>
      </c>
      <c r="I1" s="12" t="s">
        <v>25</v>
      </c>
    </row>
    <row r="2" spans="1:9" x14ac:dyDescent="0.25">
      <c r="A2" t="s">
        <v>9</v>
      </c>
      <c r="B2" t="s">
        <v>12</v>
      </c>
      <c r="D2" t="s">
        <v>63</v>
      </c>
      <c r="G2" t="s">
        <v>20</v>
      </c>
      <c r="H2" s="11">
        <v>0.13800000000000001</v>
      </c>
      <c r="I2" s="11">
        <v>0.15</v>
      </c>
    </row>
    <row r="3" spans="1:9" x14ac:dyDescent="0.25">
      <c r="A3" t="s">
        <v>10</v>
      </c>
      <c r="B3" t="s">
        <v>13</v>
      </c>
      <c r="D3" t="s">
        <v>64</v>
      </c>
      <c r="G3" t="s">
        <v>22</v>
      </c>
      <c r="H3">
        <v>533</v>
      </c>
      <c r="I3">
        <v>533</v>
      </c>
    </row>
    <row r="4" spans="1:9" ht="15.75" thickBot="1" x14ac:dyDescent="0.3">
      <c r="A4" s="10"/>
      <c r="B4" s="10"/>
      <c r="D4" s="10"/>
      <c r="G4" t="s">
        <v>23</v>
      </c>
      <c r="H4">
        <v>758</v>
      </c>
      <c r="I4">
        <v>417</v>
      </c>
    </row>
    <row r="5" spans="1:9" x14ac:dyDescent="0.25">
      <c r="G5" t="s">
        <v>26</v>
      </c>
      <c r="H5">
        <v>520</v>
      </c>
      <c r="I5">
        <v>520</v>
      </c>
    </row>
    <row r="6" spans="1:9" x14ac:dyDescent="0.25">
      <c r="G6" t="s">
        <v>27</v>
      </c>
      <c r="H6">
        <v>4189</v>
      </c>
      <c r="I6">
        <v>4189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Note</vt:lpstr>
      <vt:lpstr>Payroll Costs</vt:lpstr>
      <vt:lpstr>NMW</vt:lpstr>
      <vt:lpstr>Meta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Rivett</dc:creator>
  <cp:lastModifiedBy>Gemma Graham</cp:lastModifiedBy>
  <dcterms:created xsi:type="dcterms:W3CDTF">2024-11-04T09:51:53Z</dcterms:created>
  <dcterms:modified xsi:type="dcterms:W3CDTF">2024-11-14T17:35:16Z</dcterms:modified>
</cp:coreProperties>
</file>